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345" windowWidth="19875" windowHeight="7725"/>
  </bookViews>
  <sheets>
    <sheet name="FY_2017_18 " sheetId="5" r:id="rId1"/>
  </sheets>
  <definedNames>
    <definedName name="_xlnm.Print_Titles" localSheetId="0">'FY_2017_18 '!$1:$2</definedName>
  </definedNames>
  <calcPr calcId="144525"/>
</workbook>
</file>

<file path=xl/calcChain.xml><?xml version="1.0" encoding="utf-8"?>
<calcChain xmlns="http://schemas.openxmlformats.org/spreadsheetml/2006/main">
  <c r="AA51" i="5"/>
  <c r="Z51"/>
  <c r="Z49"/>
  <c r="X5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Y51"/>
  <c r="B51"/>
  <c r="AA50"/>
  <c r="Z50"/>
  <c r="AA49"/>
  <c r="C49"/>
  <c r="D49"/>
  <c r="E49"/>
  <c r="F49"/>
  <c r="G49"/>
  <c r="H49"/>
  <c r="I49"/>
  <c r="J49"/>
  <c r="K49"/>
  <c r="L49"/>
  <c r="M49"/>
  <c r="N49"/>
  <c r="O49"/>
  <c r="P49"/>
  <c r="Q49"/>
  <c r="R49"/>
  <c r="S49"/>
  <c r="T49"/>
  <c r="U49"/>
  <c r="V49"/>
  <c r="W49"/>
  <c r="X49"/>
  <c r="Y49"/>
  <c r="B49"/>
  <c r="Z35"/>
  <c r="AA35"/>
  <c r="Z36"/>
  <c r="AA36"/>
  <c r="Z37"/>
  <c r="AA37"/>
  <c r="Z38"/>
  <c r="AA38"/>
  <c r="Z39"/>
  <c r="AA39"/>
  <c r="Z40"/>
  <c r="AA40"/>
  <c r="Z41"/>
  <c r="AA41"/>
  <c r="Z42"/>
  <c r="AA42"/>
  <c r="Z43"/>
  <c r="AA43"/>
  <c r="Z44"/>
  <c r="AA44"/>
  <c r="Z45"/>
  <c r="AA45"/>
  <c r="Z46"/>
  <c r="AA46"/>
  <c r="Z47"/>
  <c r="AA47"/>
  <c r="Z48"/>
  <c r="AA48"/>
  <c r="Z21"/>
  <c r="AA21"/>
  <c r="Z22"/>
  <c r="AA22"/>
  <c r="Z23"/>
  <c r="AA23"/>
  <c r="Z24"/>
  <c r="AA24"/>
  <c r="Z25"/>
  <c r="AA25"/>
  <c r="Z26"/>
  <c r="AA26"/>
  <c r="Z27"/>
  <c r="AA27"/>
  <c r="Z28"/>
  <c r="AA28"/>
  <c r="Z29"/>
  <c r="AA29"/>
  <c r="Z30"/>
  <c r="AA30"/>
  <c r="Z31"/>
  <c r="AA31"/>
  <c r="Z32"/>
  <c r="AA32"/>
  <c r="Z33"/>
  <c r="AA33"/>
  <c r="Z34"/>
  <c r="AA34"/>
  <c r="Z4"/>
  <c r="AA4"/>
  <c r="Z5"/>
  <c r="AA5"/>
  <c r="Z6"/>
  <c r="AA6"/>
  <c r="Z7"/>
  <c r="AA7"/>
  <c r="Z8"/>
  <c r="AA8"/>
  <c r="Z9"/>
  <c r="AA9"/>
  <c r="Z10"/>
  <c r="AA10"/>
  <c r="Z11"/>
  <c r="AA11"/>
  <c r="Z12"/>
  <c r="AA12"/>
  <c r="Z13"/>
  <c r="AA13"/>
  <c r="Z14"/>
  <c r="AA14"/>
  <c r="Z15"/>
  <c r="AA15"/>
  <c r="Z16"/>
  <c r="AA16"/>
  <c r="Z17"/>
  <c r="AA17"/>
  <c r="Z18"/>
  <c r="AA18"/>
  <c r="Z19"/>
  <c r="AA19"/>
  <c r="Z20"/>
  <c r="AA20"/>
  <c r="Y3"/>
  <c r="AA3" s="1"/>
  <c r="Z3"/>
  <c r="Y7"/>
  <c r="X7"/>
  <c r="Y5"/>
  <c r="X5"/>
  <c r="X48"/>
  <c r="Y48"/>
  <c r="X21"/>
  <c r="Y21"/>
  <c r="Y22"/>
  <c r="X22"/>
  <c r="Y10"/>
  <c r="X10"/>
  <c r="X8"/>
  <c r="Y8"/>
  <c r="Y19"/>
  <c r="X13"/>
  <c r="Y13"/>
  <c r="X12"/>
  <c r="Y12"/>
  <c r="Y4"/>
  <c r="X4"/>
  <c r="X14"/>
  <c r="Y14"/>
  <c r="Y11"/>
  <c r="Y50"/>
  <c r="X50"/>
  <c r="W50"/>
  <c r="V50"/>
  <c r="V48"/>
  <c r="W48"/>
  <c r="V21"/>
  <c r="W21"/>
  <c r="W3"/>
  <c r="V7"/>
  <c r="W7"/>
  <c r="W5"/>
  <c r="V5"/>
  <c r="V34"/>
  <c r="W13"/>
  <c r="V13"/>
  <c r="E7" l="1"/>
  <c r="D7"/>
</calcChain>
</file>

<file path=xl/sharedStrings.xml><?xml version="1.0" encoding="utf-8"?>
<sst xmlns="http://schemas.openxmlformats.org/spreadsheetml/2006/main" count="77" uniqueCount="54">
  <si>
    <t>Country</t>
  </si>
  <si>
    <t>Arrival</t>
  </si>
  <si>
    <t>Departure</t>
  </si>
  <si>
    <t>arrival</t>
  </si>
  <si>
    <t>Total Foreigner</t>
  </si>
  <si>
    <t>Total Nepal</t>
  </si>
  <si>
    <t>Grand Total</t>
  </si>
  <si>
    <t>Netherlands</t>
  </si>
  <si>
    <t xml:space="preserve">Colombia </t>
  </si>
  <si>
    <t>New Zealand</t>
  </si>
  <si>
    <t xml:space="preserve">Other </t>
  </si>
  <si>
    <t>Chile</t>
  </si>
  <si>
    <t>Mexico</t>
  </si>
  <si>
    <t>Argentina</t>
  </si>
  <si>
    <t>Brazil</t>
  </si>
  <si>
    <t>Ukrain</t>
  </si>
  <si>
    <t>Turkey</t>
  </si>
  <si>
    <t>Finland</t>
  </si>
  <si>
    <t>Ireland</t>
  </si>
  <si>
    <t>Philippines</t>
  </si>
  <si>
    <t>Indonesia</t>
  </si>
  <si>
    <t>Poland</t>
  </si>
  <si>
    <t>Norway</t>
  </si>
  <si>
    <t>South Africa</t>
  </si>
  <si>
    <t>Sweden</t>
  </si>
  <si>
    <t>Austria</t>
  </si>
  <si>
    <t>Pakistan</t>
  </si>
  <si>
    <t>Czech Republic</t>
  </si>
  <si>
    <t>Vietnam</t>
  </si>
  <si>
    <t>Denmark</t>
  </si>
  <si>
    <t>Isreal</t>
  </si>
  <si>
    <t>Singapore</t>
  </si>
  <si>
    <t>Belgium</t>
  </si>
  <si>
    <t>Russia</t>
  </si>
  <si>
    <t>Taiwan</t>
  </si>
  <si>
    <t>Bhutan</t>
  </si>
  <si>
    <t>Italy</t>
  </si>
  <si>
    <t>Spain</t>
  </si>
  <si>
    <t>Malaysia</t>
  </si>
  <si>
    <t>Canada</t>
  </si>
  <si>
    <t>France</t>
  </si>
  <si>
    <t>Bangladesh</t>
  </si>
  <si>
    <t>Japan</t>
  </si>
  <si>
    <t>Germany</t>
  </si>
  <si>
    <t>Australia</t>
  </si>
  <si>
    <t>Republic Of Korea</t>
  </si>
  <si>
    <t>Myanmar</t>
  </si>
  <si>
    <t>Thailand</t>
  </si>
  <si>
    <t>United Kingdom</t>
  </si>
  <si>
    <t>Srilanka</t>
  </si>
  <si>
    <t>USA</t>
  </si>
  <si>
    <t>India</t>
  </si>
  <si>
    <t>China</t>
  </si>
  <si>
    <t xml:space="preserve">Total </t>
  </si>
</sst>
</file>

<file path=xl/styles.xml><?xml version="1.0" encoding="utf-8"?>
<styleSheet xmlns="http://schemas.openxmlformats.org/spreadsheetml/2006/main">
  <numFmts count="1">
    <numFmt numFmtId="164" formatCode="#,##0&quot;&quot;;\-#,##0&quot;&quot;"/>
  </numFmts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2" borderId="6" xfId="0" applyNumberFormat="1" applyFont="1" applyFill="1" applyBorder="1" applyAlignment="1" applyProtection="1">
      <alignment horizontal="left" vertical="center" wrapText="1"/>
    </xf>
    <xf numFmtId="0" fontId="5" fillId="0" borderId="6" xfId="0" applyFont="1" applyFill="1" applyBorder="1" applyAlignment="1">
      <alignment horizontal="right"/>
    </xf>
    <xf numFmtId="164" fontId="4" fillId="0" borderId="6" xfId="0" applyNumberFormat="1" applyFont="1" applyFill="1" applyBorder="1" applyAlignment="1" applyProtection="1">
      <alignment horizontal="right" vertical="center"/>
    </xf>
    <xf numFmtId="164" fontId="4" fillId="0" borderId="6" xfId="0" applyNumberFormat="1" applyFont="1" applyFill="1" applyBorder="1" applyAlignment="1" applyProtection="1">
      <alignment horizontal="right" vertical="top"/>
    </xf>
    <xf numFmtId="0" fontId="5" fillId="0" borderId="6" xfId="0" applyFont="1" applyFill="1" applyBorder="1" applyAlignment="1">
      <alignment horizontal="right" vertical="top"/>
    </xf>
    <xf numFmtId="0" fontId="5" fillId="0" borderId="0" xfId="0" applyFont="1" applyFill="1" applyAlignment="1">
      <alignment horizontal="right"/>
    </xf>
    <xf numFmtId="0" fontId="2" fillId="2" borderId="6" xfId="0" applyNumberFormat="1" applyFont="1" applyFill="1" applyBorder="1" applyAlignment="1" applyProtection="1">
      <alignment horizontal="left" vertical="center" wrapText="1"/>
    </xf>
    <xf numFmtId="164" fontId="3" fillId="2" borderId="6" xfId="0" applyNumberFormat="1" applyFont="1" applyFill="1" applyBorder="1" applyAlignment="1">
      <alignment horizontal="center"/>
    </xf>
    <xf numFmtId="0" fontId="0" fillId="0" borderId="6" xfId="0" applyNumberFormat="1" applyBorder="1"/>
    <xf numFmtId="164" fontId="0" fillId="0" borderId="0" xfId="0" applyNumberFormat="1"/>
    <xf numFmtId="0" fontId="1" fillId="2" borderId="6" xfId="0" applyNumberFormat="1" applyFont="1" applyFill="1" applyBorder="1"/>
    <xf numFmtId="0" fontId="3" fillId="2" borderId="6" xfId="0" applyFont="1" applyFill="1" applyBorder="1"/>
    <xf numFmtId="0" fontId="4" fillId="0" borderId="6" xfId="0" applyNumberFormat="1" applyFont="1" applyBorder="1"/>
    <xf numFmtId="0" fontId="6" fillId="2" borderId="6" xfId="0" applyNumberFormat="1" applyFont="1" applyFill="1" applyBorder="1" applyAlignment="1" applyProtection="1">
      <alignment horizontal="center" vertical="center"/>
    </xf>
    <xf numFmtId="0" fontId="0" fillId="0" borderId="6" xfId="0" applyNumberFormat="1" applyFill="1" applyBorder="1"/>
    <xf numFmtId="0" fontId="0" fillId="0" borderId="0" xfId="0" applyFill="1"/>
    <xf numFmtId="164" fontId="3" fillId="2" borderId="2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 applyProtection="1">
      <alignment horizontal="right" vertical="center"/>
    </xf>
    <xf numFmtId="164" fontId="3" fillId="2" borderId="7" xfId="0" applyNumberFormat="1" applyFont="1" applyFill="1" applyBorder="1" applyAlignment="1">
      <alignment horizontal="center"/>
    </xf>
    <xf numFmtId="164" fontId="3" fillId="2" borderId="8" xfId="0" applyNumberFormat="1" applyFont="1" applyFill="1" applyBorder="1" applyAlignment="1">
      <alignment horizontal="center"/>
    </xf>
    <xf numFmtId="164" fontId="3" fillId="2" borderId="11" xfId="0" applyNumberFormat="1" applyFont="1" applyFill="1" applyBorder="1" applyAlignment="1">
      <alignment horizontal="center"/>
    </xf>
    <xf numFmtId="164" fontId="3" fillId="2" borderId="12" xfId="0" applyNumberFormat="1" applyFont="1" applyFill="1" applyBorder="1" applyAlignment="1">
      <alignment horizontal="center"/>
    </xf>
    <xf numFmtId="0" fontId="1" fillId="2" borderId="4" xfId="0" applyNumberFormat="1" applyFont="1" applyFill="1" applyBorder="1"/>
    <xf numFmtId="164" fontId="2" fillId="2" borderId="9" xfId="0" applyNumberFormat="1" applyFont="1" applyFill="1" applyBorder="1" applyAlignment="1" applyProtection="1">
      <alignment horizontal="right" vertical="center"/>
    </xf>
    <xf numFmtId="164" fontId="2" fillId="2" borderId="10" xfId="0" applyNumberFormat="1" applyFont="1" applyFill="1" applyBorder="1" applyAlignment="1" applyProtection="1">
      <alignment horizontal="right" vertical="center"/>
    </xf>
    <xf numFmtId="17" fontId="2" fillId="2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5" xfId="0" applyNumberFormat="1" applyFont="1" applyFill="1" applyBorder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5"/>
  <sheetViews>
    <sheetView tabSelected="1" zoomScale="70" zoomScaleNormal="70" zoomScaleSheetLayoutView="100" workbookViewId="0">
      <pane xSplit="1" ySplit="2" topLeftCell="M3" activePane="bottomRight" state="frozen"/>
      <selection pane="topRight" activeCell="B1" sqref="B1"/>
      <selection pane="bottomLeft" activeCell="A3" sqref="A3"/>
      <selection pane="bottomRight" activeCell="A48" sqref="A48:XFD48"/>
    </sheetView>
  </sheetViews>
  <sheetFormatPr defaultRowHeight="15"/>
  <cols>
    <col min="1" max="1" width="12.85546875" customWidth="1"/>
    <col min="2" max="2" width="10.7109375" customWidth="1"/>
    <col min="3" max="3" width="12" customWidth="1"/>
    <col min="4" max="4" width="10.7109375" customWidth="1"/>
    <col min="5" max="5" width="12" customWidth="1"/>
    <col min="6" max="6" width="11.140625" customWidth="1"/>
    <col min="7" max="7" width="12" customWidth="1"/>
    <col min="8" max="8" width="10.7109375" customWidth="1"/>
    <col min="9" max="9" width="12" customWidth="1"/>
    <col min="10" max="10" width="10.7109375" customWidth="1"/>
    <col min="11" max="11" width="12" customWidth="1"/>
    <col min="12" max="12" width="10.7109375" customWidth="1"/>
    <col min="13" max="13" width="12" customWidth="1"/>
    <col min="14" max="14" width="10" customWidth="1"/>
    <col min="15" max="15" width="12" customWidth="1"/>
    <col min="16" max="16" width="10.7109375" customWidth="1"/>
    <col min="17" max="17" width="12" customWidth="1"/>
    <col min="18" max="18" width="10.7109375" customWidth="1"/>
    <col min="19" max="19" width="12" customWidth="1"/>
    <col min="20" max="20" width="10.7109375" style="16" customWidth="1"/>
    <col min="21" max="21" width="12" style="16" customWidth="1"/>
    <col min="22" max="22" width="10.28515625" customWidth="1"/>
    <col min="23" max="23" width="12" customWidth="1"/>
    <col min="24" max="24" width="10.28515625" bestFit="1" customWidth="1"/>
    <col min="25" max="25" width="12" bestFit="1" customWidth="1"/>
    <col min="26" max="26" width="15.85546875" customWidth="1"/>
    <col min="27" max="27" width="12.85546875" customWidth="1"/>
  </cols>
  <sheetData>
    <row r="1" spans="1:27">
      <c r="A1" s="29" t="s">
        <v>0</v>
      </c>
      <c r="B1" s="26">
        <v>42736</v>
      </c>
      <c r="C1" s="27"/>
      <c r="D1" s="26">
        <v>42767</v>
      </c>
      <c r="E1" s="27"/>
      <c r="F1" s="26">
        <v>42795</v>
      </c>
      <c r="G1" s="27"/>
      <c r="H1" s="26">
        <v>42826</v>
      </c>
      <c r="I1" s="27"/>
      <c r="J1" s="26">
        <v>42856</v>
      </c>
      <c r="K1" s="27"/>
      <c r="L1" s="26">
        <v>42887</v>
      </c>
      <c r="M1" s="28"/>
      <c r="N1" s="26">
        <v>42947</v>
      </c>
      <c r="O1" s="28"/>
      <c r="P1" s="26">
        <v>42948</v>
      </c>
      <c r="Q1" s="28"/>
      <c r="R1" s="26">
        <v>42979</v>
      </c>
      <c r="S1" s="28"/>
      <c r="T1" s="26">
        <v>43009</v>
      </c>
      <c r="U1" s="28"/>
      <c r="V1" s="26">
        <v>43040</v>
      </c>
      <c r="W1" s="28"/>
      <c r="X1" s="26">
        <v>43070</v>
      </c>
      <c r="Y1" s="28"/>
      <c r="Z1" s="31" t="s">
        <v>53</v>
      </c>
      <c r="AA1" s="31"/>
    </row>
    <row r="2" spans="1:27">
      <c r="A2" s="30"/>
      <c r="B2" s="14" t="s">
        <v>1</v>
      </c>
      <c r="C2" s="14" t="s">
        <v>2</v>
      </c>
      <c r="D2" s="14" t="s">
        <v>1</v>
      </c>
      <c r="E2" s="14" t="s">
        <v>2</v>
      </c>
      <c r="F2" s="14" t="s">
        <v>1</v>
      </c>
      <c r="G2" s="14" t="s">
        <v>2</v>
      </c>
      <c r="H2" s="14" t="s">
        <v>1</v>
      </c>
      <c r="I2" s="14" t="s">
        <v>2</v>
      </c>
      <c r="J2" s="14" t="s">
        <v>1</v>
      </c>
      <c r="K2" s="14" t="s">
        <v>2</v>
      </c>
      <c r="L2" s="14" t="s">
        <v>1</v>
      </c>
      <c r="M2" s="14" t="s">
        <v>2</v>
      </c>
      <c r="N2" s="14" t="s">
        <v>3</v>
      </c>
      <c r="O2" s="14" t="s">
        <v>2</v>
      </c>
      <c r="P2" s="14" t="s">
        <v>3</v>
      </c>
      <c r="Q2" s="14" t="s">
        <v>2</v>
      </c>
      <c r="R2" s="14" t="s">
        <v>3</v>
      </c>
      <c r="S2" s="14" t="s">
        <v>2</v>
      </c>
      <c r="T2" s="14" t="s">
        <v>3</v>
      </c>
      <c r="U2" s="14" t="s">
        <v>2</v>
      </c>
      <c r="V2" s="14" t="s">
        <v>1</v>
      </c>
      <c r="W2" s="14" t="s">
        <v>2</v>
      </c>
      <c r="X2" s="14" t="s">
        <v>1</v>
      </c>
      <c r="Y2" s="14" t="s">
        <v>2</v>
      </c>
      <c r="Z2" s="14" t="s">
        <v>1</v>
      </c>
      <c r="AA2" s="14" t="s">
        <v>2</v>
      </c>
    </row>
    <row r="3" spans="1:27">
      <c r="A3" s="1" t="s">
        <v>51</v>
      </c>
      <c r="B3" s="2">
        <v>10547</v>
      </c>
      <c r="C3" s="2">
        <v>11588</v>
      </c>
      <c r="D3" s="2">
        <v>11196</v>
      </c>
      <c r="E3" s="2">
        <v>10291</v>
      </c>
      <c r="F3" s="9">
        <v>12729</v>
      </c>
      <c r="G3" s="9">
        <v>12766</v>
      </c>
      <c r="H3" s="9">
        <v>14595</v>
      </c>
      <c r="I3" s="9">
        <v>12993</v>
      </c>
      <c r="J3" s="9">
        <v>20011</v>
      </c>
      <c r="K3" s="9">
        <v>17711</v>
      </c>
      <c r="L3" s="9">
        <v>20118</v>
      </c>
      <c r="M3" s="9">
        <v>20467</v>
      </c>
      <c r="N3" s="15">
        <v>10193</v>
      </c>
      <c r="O3" s="15">
        <v>10310</v>
      </c>
      <c r="P3" s="3">
        <v>14057</v>
      </c>
      <c r="Q3" s="3">
        <v>13303</v>
      </c>
      <c r="R3" s="3">
        <v>8915</v>
      </c>
      <c r="S3" s="3">
        <v>11527</v>
      </c>
      <c r="T3" s="3">
        <v>10668</v>
      </c>
      <c r="U3" s="3">
        <v>8749</v>
      </c>
      <c r="V3" s="3">
        <v>11914</v>
      </c>
      <c r="W3" s="3">
        <f>11039+18</f>
        <v>11057</v>
      </c>
      <c r="X3" s="3">
        <v>15889</v>
      </c>
      <c r="Y3" s="3">
        <f>14993+29</f>
        <v>15022</v>
      </c>
      <c r="Z3" s="3">
        <f>B3+D3+F3+H3+J3+L3+N3+P3+R3+T3+V3+X3</f>
        <v>160832</v>
      </c>
      <c r="AA3" s="3">
        <f>C3+E3+G3+I3+K3+M3+O3+Q3+S3+U3+W3+Y3</f>
        <v>155784</v>
      </c>
    </row>
    <row r="4" spans="1:27">
      <c r="A4" s="1" t="s">
        <v>52</v>
      </c>
      <c r="B4" s="2">
        <v>9727</v>
      </c>
      <c r="C4" s="2">
        <v>9051</v>
      </c>
      <c r="D4" s="2">
        <v>9499</v>
      </c>
      <c r="E4" s="2">
        <v>10923</v>
      </c>
      <c r="F4" s="9">
        <v>10458</v>
      </c>
      <c r="G4" s="9">
        <v>10699</v>
      </c>
      <c r="H4" s="9">
        <v>8601</v>
      </c>
      <c r="I4" s="9">
        <v>8545</v>
      </c>
      <c r="J4" s="9">
        <v>7309</v>
      </c>
      <c r="K4" s="9">
        <v>8790</v>
      </c>
      <c r="L4" s="9">
        <v>6490</v>
      </c>
      <c r="M4" s="9">
        <v>7633</v>
      </c>
      <c r="N4" s="15">
        <v>5823</v>
      </c>
      <c r="O4" s="15">
        <v>5846</v>
      </c>
      <c r="P4" s="3">
        <v>7349</v>
      </c>
      <c r="Q4" s="3">
        <v>9673</v>
      </c>
      <c r="R4" s="3">
        <v>8351</v>
      </c>
      <c r="S4" s="3">
        <v>6530</v>
      </c>
      <c r="T4" s="3">
        <v>9735</v>
      </c>
      <c r="U4" s="3">
        <v>11295</v>
      </c>
      <c r="V4" s="3">
        <v>10312</v>
      </c>
      <c r="W4" s="3">
        <v>10042</v>
      </c>
      <c r="X4" s="3">
        <f>10998+12</f>
        <v>11010</v>
      </c>
      <c r="Y4" s="3">
        <f>10804+8</f>
        <v>10812</v>
      </c>
      <c r="Z4" s="3">
        <f t="shared" ref="Z4:Z20" si="0">B4+D4+F4+H4+J4+L4+N4+P4+R4+T4+V4+X4</f>
        <v>104664</v>
      </c>
      <c r="AA4" s="3">
        <f t="shared" ref="AA4:AA20" si="1">C4+E4+G4+I4+K4+M4+O4+Q4+S4+U4+W4+Y4</f>
        <v>109839</v>
      </c>
    </row>
    <row r="5" spans="1:27">
      <c r="A5" s="1" t="s">
        <v>50</v>
      </c>
      <c r="B5" s="2">
        <v>5626</v>
      </c>
      <c r="C5" s="2">
        <v>5229</v>
      </c>
      <c r="D5" s="2">
        <v>5847</v>
      </c>
      <c r="E5" s="2">
        <v>5053</v>
      </c>
      <c r="F5" s="9">
        <v>8294</v>
      </c>
      <c r="G5" s="9">
        <v>7587</v>
      </c>
      <c r="H5" s="9">
        <v>7578</v>
      </c>
      <c r="I5" s="9">
        <v>7955</v>
      </c>
      <c r="J5" s="9">
        <v>6499</v>
      </c>
      <c r="K5" s="9">
        <v>6805</v>
      </c>
      <c r="L5" s="9">
        <v>6317</v>
      </c>
      <c r="M5" s="9">
        <v>6227</v>
      </c>
      <c r="N5" s="15">
        <v>3874</v>
      </c>
      <c r="O5" s="15">
        <v>4684</v>
      </c>
      <c r="P5" s="3">
        <v>4024</v>
      </c>
      <c r="Q5" s="3">
        <v>4968</v>
      </c>
      <c r="R5" s="3">
        <v>7123</v>
      </c>
      <c r="S5" s="3">
        <v>4412</v>
      </c>
      <c r="T5" s="3">
        <v>10022</v>
      </c>
      <c r="U5" s="3">
        <v>9284</v>
      </c>
      <c r="V5" s="3">
        <f>8389+57</f>
        <v>8446</v>
      </c>
      <c r="W5" s="3">
        <f>10127+68</f>
        <v>10195</v>
      </c>
      <c r="X5" s="3">
        <f>5416+80</f>
        <v>5496</v>
      </c>
      <c r="Y5" s="3">
        <f>6782+74</f>
        <v>6856</v>
      </c>
      <c r="Z5" s="3">
        <f t="shared" si="0"/>
        <v>79146</v>
      </c>
      <c r="AA5" s="3">
        <f t="shared" si="1"/>
        <v>79255</v>
      </c>
    </row>
    <row r="6" spans="1:27">
      <c r="A6" s="1" t="s">
        <v>49</v>
      </c>
      <c r="B6" s="2">
        <v>329</v>
      </c>
      <c r="C6" s="2">
        <v>292</v>
      </c>
      <c r="D6" s="2">
        <v>7069</v>
      </c>
      <c r="E6" s="2">
        <v>6790</v>
      </c>
      <c r="F6" s="9">
        <v>10434</v>
      </c>
      <c r="G6" s="9">
        <v>10433</v>
      </c>
      <c r="H6" s="9">
        <v>1070</v>
      </c>
      <c r="I6" s="9">
        <v>1028</v>
      </c>
      <c r="J6" s="9">
        <v>404</v>
      </c>
      <c r="K6" s="9">
        <v>388</v>
      </c>
      <c r="L6" s="9">
        <v>301</v>
      </c>
      <c r="M6" s="9">
        <v>285</v>
      </c>
      <c r="N6" s="15">
        <v>949</v>
      </c>
      <c r="O6" s="15">
        <v>1119</v>
      </c>
      <c r="P6" s="3">
        <v>9674</v>
      </c>
      <c r="Q6" s="3">
        <v>9934</v>
      </c>
      <c r="R6" s="3">
        <v>5605</v>
      </c>
      <c r="S6" s="3">
        <v>5918</v>
      </c>
      <c r="T6" s="3">
        <v>5291</v>
      </c>
      <c r="U6" s="3">
        <v>4606</v>
      </c>
      <c r="V6" s="3">
        <v>3475</v>
      </c>
      <c r="W6" s="3">
        <v>3649</v>
      </c>
      <c r="X6" s="3">
        <v>760</v>
      </c>
      <c r="Y6" s="3">
        <v>871</v>
      </c>
      <c r="Z6" s="3">
        <f t="shared" si="0"/>
        <v>45361</v>
      </c>
      <c r="AA6" s="3">
        <f t="shared" si="1"/>
        <v>45313</v>
      </c>
    </row>
    <row r="7" spans="1:27" ht="30">
      <c r="A7" s="1" t="s">
        <v>48</v>
      </c>
      <c r="B7" s="2">
        <v>3395</v>
      </c>
      <c r="C7" s="2">
        <v>3146</v>
      </c>
      <c r="D7" s="2">
        <f>32+3+4328</f>
        <v>4363</v>
      </c>
      <c r="E7" s="2">
        <f>29+2+3585+1</f>
        <v>3617</v>
      </c>
      <c r="F7" s="3">
        <v>6434</v>
      </c>
      <c r="G7" s="3">
        <v>5209</v>
      </c>
      <c r="H7" s="4">
        <v>6558</v>
      </c>
      <c r="I7" s="4">
        <v>7561</v>
      </c>
      <c r="J7" s="4">
        <v>3052</v>
      </c>
      <c r="K7" s="4">
        <v>4585</v>
      </c>
      <c r="L7" s="4">
        <v>2593</v>
      </c>
      <c r="M7" s="4">
        <v>2801</v>
      </c>
      <c r="N7" s="5">
        <v>3093</v>
      </c>
      <c r="O7" s="5">
        <v>2357</v>
      </c>
      <c r="P7" s="3">
        <v>2973</v>
      </c>
      <c r="Q7" s="3">
        <v>3681</v>
      </c>
      <c r="R7" s="3"/>
      <c r="S7" s="3"/>
      <c r="T7" s="3">
        <v>7883</v>
      </c>
      <c r="U7" s="3">
        <v>6477</v>
      </c>
      <c r="V7" s="3">
        <f>6784+18</f>
        <v>6802</v>
      </c>
      <c r="W7" s="3">
        <f>7906+47</f>
        <v>7953</v>
      </c>
      <c r="X7" s="3">
        <f>3888+24</f>
        <v>3912</v>
      </c>
      <c r="Y7" s="3">
        <f>5283+20</f>
        <v>5303</v>
      </c>
      <c r="Z7" s="3">
        <f t="shared" si="0"/>
        <v>51058</v>
      </c>
      <c r="AA7" s="3">
        <f t="shared" si="1"/>
        <v>52690</v>
      </c>
    </row>
    <row r="8" spans="1:27">
      <c r="A8" s="1" t="s">
        <v>47</v>
      </c>
      <c r="B8" s="2">
        <v>3981</v>
      </c>
      <c r="C8" s="2">
        <v>4289</v>
      </c>
      <c r="D8" s="2">
        <v>8388</v>
      </c>
      <c r="E8" s="2">
        <v>8593</v>
      </c>
      <c r="F8" s="13">
        <v>6455</v>
      </c>
      <c r="G8" s="13">
        <v>6239</v>
      </c>
      <c r="H8" s="9">
        <v>2206</v>
      </c>
      <c r="I8" s="9">
        <v>2283</v>
      </c>
      <c r="J8" s="9">
        <v>562</v>
      </c>
      <c r="K8" s="9">
        <v>653</v>
      </c>
      <c r="L8" s="9">
        <v>345</v>
      </c>
      <c r="M8" s="9">
        <v>440</v>
      </c>
      <c r="N8" s="15">
        <v>270</v>
      </c>
      <c r="O8" s="15">
        <v>279</v>
      </c>
      <c r="P8" s="3">
        <v>477</v>
      </c>
      <c r="Q8" s="3">
        <v>440</v>
      </c>
      <c r="R8" s="3">
        <v>696</v>
      </c>
      <c r="S8" s="3">
        <v>604</v>
      </c>
      <c r="T8" s="3">
        <v>4825</v>
      </c>
      <c r="U8" s="3">
        <v>4369</v>
      </c>
      <c r="V8" s="3">
        <v>5144</v>
      </c>
      <c r="W8" s="3">
        <v>5208</v>
      </c>
      <c r="X8" s="3">
        <f>5792+13</f>
        <v>5805</v>
      </c>
      <c r="Y8" s="3">
        <f>5671+9</f>
        <v>5680</v>
      </c>
      <c r="Z8" s="3">
        <f t="shared" si="0"/>
        <v>39154</v>
      </c>
      <c r="AA8" s="3">
        <f t="shared" si="1"/>
        <v>39077</v>
      </c>
    </row>
    <row r="9" spans="1:27">
      <c r="A9" s="1" t="s">
        <v>46</v>
      </c>
      <c r="B9" s="2">
        <v>2748</v>
      </c>
      <c r="C9" s="2">
        <v>2667</v>
      </c>
      <c r="D9" s="2">
        <v>5285</v>
      </c>
      <c r="E9" s="2">
        <v>5257</v>
      </c>
      <c r="F9" s="2">
        <v>0</v>
      </c>
      <c r="G9" s="2">
        <v>1</v>
      </c>
      <c r="H9" s="9">
        <v>2483</v>
      </c>
      <c r="I9" s="9">
        <v>0</v>
      </c>
      <c r="J9" s="9">
        <v>122</v>
      </c>
      <c r="K9" s="9">
        <v>154</v>
      </c>
      <c r="L9" s="9">
        <v>51</v>
      </c>
      <c r="M9" s="9">
        <v>93</v>
      </c>
      <c r="N9" s="15">
        <v>63</v>
      </c>
      <c r="O9" s="15">
        <v>64</v>
      </c>
      <c r="P9" s="3">
        <v>9674</v>
      </c>
      <c r="Q9" s="3">
        <v>9934</v>
      </c>
      <c r="R9" s="3">
        <v>167</v>
      </c>
      <c r="S9" s="3">
        <v>145</v>
      </c>
      <c r="T9" s="3">
        <v>2457</v>
      </c>
      <c r="U9" s="3">
        <v>2344</v>
      </c>
      <c r="V9" s="3">
        <v>3856</v>
      </c>
      <c r="W9" s="3">
        <v>3993</v>
      </c>
      <c r="X9" s="3">
        <v>3946</v>
      </c>
      <c r="Y9" s="3">
        <v>4071</v>
      </c>
      <c r="Z9" s="3">
        <f t="shared" si="0"/>
        <v>30852</v>
      </c>
      <c r="AA9" s="3">
        <f t="shared" si="1"/>
        <v>28723</v>
      </c>
    </row>
    <row r="10" spans="1:27" ht="30">
      <c r="A10" s="1" t="s">
        <v>45</v>
      </c>
      <c r="B10" s="2">
        <v>4579</v>
      </c>
      <c r="C10" s="2">
        <v>4557</v>
      </c>
      <c r="D10" s="2">
        <v>3585</v>
      </c>
      <c r="E10" s="2">
        <v>3692</v>
      </c>
      <c r="F10" s="9">
        <v>2810</v>
      </c>
      <c r="G10" s="9">
        <v>2654</v>
      </c>
      <c r="H10" s="9">
        <v>2436</v>
      </c>
      <c r="I10" s="9">
        <v>1976</v>
      </c>
      <c r="J10" s="9">
        <v>1746</v>
      </c>
      <c r="K10" s="9">
        <v>2365</v>
      </c>
      <c r="L10" s="9">
        <v>1867</v>
      </c>
      <c r="M10" s="9">
        <v>1931</v>
      </c>
      <c r="N10" s="15">
        <v>1981</v>
      </c>
      <c r="O10" s="15">
        <v>1681</v>
      </c>
      <c r="P10" s="3">
        <v>2321</v>
      </c>
      <c r="Q10" s="3">
        <v>2785</v>
      </c>
      <c r="R10" s="3">
        <v>2195</v>
      </c>
      <c r="S10" s="3">
        <v>1495</v>
      </c>
      <c r="T10" s="3">
        <v>3348</v>
      </c>
      <c r="U10" s="3">
        <v>3402</v>
      </c>
      <c r="V10" s="3">
        <v>3556</v>
      </c>
      <c r="W10" s="3">
        <v>3892</v>
      </c>
      <c r="X10" s="3">
        <f>3829+48</f>
        <v>3877</v>
      </c>
      <c r="Y10" s="3">
        <f>3765+5</f>
        <v>3770</v>
      </c>
      <c r="Z10" s="3">
        <f t="shared" si="0"/>
        <v>34301</v>
      </c>
      <c r="AA10" s="3">
        <f t="shared" si="1"/>
        <v>34200</v>
      </c>
    </row>
    <row r="11" spans="1:27">
      <c r="A11" s="1" t="s">
        <v>44</v>
      </c>
      <c r="B11" s="2">
        <v>2735</v>
      </c>
      <c r="C11" s="2">
        <v>3013</v>
      </c>
      <c r="D11" s="6">
        <v>2386</v>
      </c>
      <c r="E11" s="6">
        <v>2581</v>
      </c>
      <c r="F11" s="9">
        <v>3141</v>
      </c>
      <c r="G11" s="9">
        <v>2715</v>
      </c>
      <c r="H11" s="9">
        <v>3707</v>
      </c>
      <c r="I11" s="9">
        <v>3950</v>
      </c>
      <c r="J11" s="9">
        <v>1692</v>
      </c>
      <c r="K11" s="9">
        <v>2538</v>
      </c>
      <c r="L11" s="9">
        <v>1532</v>
      </c>
      <c r="M11" s="9">
        <v>1494</v>
      </c>
      <c r="N11" s="15">
        <v>814</v>
      </c>
      <c r="O11" s="15">
        <v>1176</v>
      </c>
      <c r="P11" s="3">
        <v>1007</v>
      </c>
      <c r="Q11" s="3">
        <v>894</v>
      </c>
      <c r="R11" s="3">
        <v>4141</v>
      </c>
      <c r="S11" s="3">
        <v>1575</v>
      </c>
      <c r="T11" s="3">
        <v>4297</v>
      </c>
      <c r="U11" s="3">
        <v>4872</v>
      </c>
      <c r="V11" s="3">
        <v>4582</v>
      </c>
      <c r="W11" s="3">
        <v>4398</v>
      </c>
      <c r="X11" s="3">
        <v>3337</v>
      </c>
      <c r="Y11" s="3">
        <f>4393+19</f>
        <v>4412</v>
      </c>
      <c r="Z11" s="3">
        <f t="shared" si="0"/>
        <v>33371</v>
      </c>
      <c r="AA11" s="3">
        <f t="shared" si="1"/>
        <v>33618</v>
      </c>
    </row>
    <row r="12" spans="1:27">
      <c r="A12" s="1" t="s">
        <v>43</v>
      </c>
      <c r="B12" s="2">
        <v>1014</v>
      </c>
      <c r="C12" s="2">
        <v>1132</v>
      </c>
      <c r="D12" s="2">
        <v>2243</v>
      </c>
      <c r="E12" s="2">
        <v>1226</v>
      </c>
      <c r="F12" s="9">
        <v>4192</v>
      </c>
      <c r="G12" s="9">
        <v>3269</v>
      </c>
      <c r="H12" s="9">
        <v>3891</v>
      </c>
      <c r="I12" s="9">
        <v>4834</v>
      </c>
      <c r="J12" s="9">
        <v>1380</v>
      </c>
      <c r="K12" s="9">
        <v>2436</v>
      </c>
      <c r="L12" s="9">
        <v>779</v>
      </c>
      <c r="M12" s="9">
        <v>1142</v>
      </c>
      <c r="N12" s="15">
        <v>711</v>
      </c>
      <c r="O12" s="15">
        <v>589</v>
      </c>
      <c r="P12" s="3">
        <v>1192</v>
      </c>
      <c r="Q12" s="3">
        <v>1012</v>
      </c>
      <c r="R12" s="3">
        <v>2883</v>
      </c>
      <c r="S12" s="3">
        <v>1547</v>
      </c>
      <c r="T12" s="3">
        <v>6548</v>
      </c>
      <c r="U12" s="3">
        <v>4418</v>
      </c>
      <c r="V12" s="3">
        <v>3869</v>
      </c>
      <c r="W12" s="3">
        <v>6589</v>
      </c>
      <c r="X12" s="3">
        <f>1198+18</f>
        <v>1216</v>
      </c>
      <c r="Y12" s="3">
        <f>2148+9</f>
        <v>2157</v>
      </c>
      <c r="Z12" s="3">
        <f t="shared" si="0"/>
        <v>29918</v>
      </c>
      <c r="AA12" s="3">
        <f t="shared" si="1"/>
        <v>30351</v>
      </c>
    </row>
    <row r="13" spans="1:27">
      <c r="A13" s="1" t="s">
        <v>42</v>
      </c>
      <c r="B13" s="2">
        <v>2027</v>
      </c>
      <c r="C13" s="2">
        <v>2481</v>
      </c>
      <c r="D13" s="2">
        <v>2935</v>
      </c>
      <c r="E13" s="2">
        <v>2516</v>
      </c>
      <c r="F13" s="9">
        <v>3586</v>
      </c>
      <c r="G13" s="9">
        <v>3885</v>
      </c>
      <c r="H13" s="9">
        <v>2252</v>
      </c>
      <c r="I13" s="9">
        <v>1980</v>
      </c>
      <c r="J13" s="9">
        <v>1329</v>
      </c>
      <c r="K13" s="9">
        <v>2034</v>
      </c>
      <c r="L13" s="9">
        <v>955</v>
      </c>
      <c r="M13" s="9">
        <v>1123</v>
      </c>
      <c r="N13" s="15">
        <v>944</v>
      </c>
      <c r="O13" s="15">
        <v>781</v>
      </c>
      <c r="P13" s="3">
        <v>1857</v>
      </c>
      <c r="Q13" s="3">
        <v>1792</v>
      </c>
      <c r="R13" s="3">
        <v>1992</v>
      </c>
      <c r="S13" s="3">
        <v>1994</v>
      </c>
      <c r="T13" s="3">
        <v>2969</v>
      </c>
      <c r="U13" s="3">
        <v>2255</v>
      </c>
      <c r="V13" s="3">
        <f>3698+21</f>
        <v>3719</v>
      </c>
      <c r="W13" s="3">
        <f>3990+16</f>
        <v>4006</v>
      </c>
      <c r="X13" s="3">
        <f>2748+13</f>
        <v>2761</v>
      </c>
      <c r="Y13" s="3">
        <f>2786+12</f>
        <v>2798</v>
      </c>
      <c r="Z13" s="3">
        <f t="shared" si="0"/>
        <v>27326</v>
      </c>
      <c r="AA13" s="3">
        <f t="shared" si="1"/>
        <v>27645</v>
      </c>
    </row>
    <row r="14" spans="1:27">
      <c r="A14" s="1" t="s">
        <v>41</v>
      </c>
      <c r="B14" s="2">
        <v>2028</v>
      </c>
      <c r="C14" s="2">
        <v>2447</v>
      </c>
      <c r="D14" s="2">
        <v>2124</v>
      </c>
      <c r="E14" s="2">
        <v>2140</v>
      </c>
      <c r="F14" s="9">
        <v>2901</v>
      </c>
      <c r="G14" s="9">
        <v>2739</v>
      </c>
      <c r="H14" s="9">
        <v>2758</v>
      </c>
      <c r="I14" s="9">
        <v>2471</v>
      </c>
      <c r="J14" s="9">
        <v>2349</v>
      </c>
      <c r="K14" s="9">
        <v>2719</v>
      </c>
      <c r="L14" s="9">
        <v>3</v>
      </c>
      <c r="M14" s="9"/>
      <c r="N14" s="15">
        <v>1549</v>
      </c>
      <c r="O14" s="15">
        <v>1797</v>
      </c>
      <c r="P14" s="3">
        <v>2251</v>
      </c>
      <c r="Q14" s="3">
        <v>1867</v>
      </c>
      <c r="R14" s="3">
        <v>3683</v>
      </c>
      <c r="S14" s="3">
        <v>3523</v>
      </c>
      <c r="T14" s="3">
        <v>2418</v>
      </c>
      <c r="U14" s="3">
        <v>2541</v>
      </c>
      <c r="V14" s="3">
        <v>2784</v>
      </c>
      <c r="W14" s="3">
        <v>2721</v>
      </c>
      <c r="X14" s="3">
        <f>3993+219</f>
        <v>4212</v>
      </c>
      <c r="Y14" s="3">
        <f>3523+200</f>
        <v>3723</v>
      </c>
      <c r="Z14" s="3">
        <f t="shared" si="0"/>
        <v>29060</v>
      </c>
      <c r="AA14" s="3">
        <f t="shared" si="1"/>
        <v>28688</v>
      </c>
    </row>
    <row r="15" spans="1:27">
      <c r="A15" s="1" t="s">
        <v>40</v>
      </c>
      <c r="B15" s="2">
        <v>942</v>
      </c>
      <c r="C15" s="2">
        <v>909</v>
      </c>
      <c r="D15" s="2">
        <v>1566</v>
      </c>
      <c r="E15" s="2">
        <v>1109</v>
      </c>
      <c r="F15" s="9">
        <v>2697</v>
      </c>
      <c r="G15" s="9">
        <v>2027</v>
      </c>
      <c r="H15" s="9">
        <v>3451</v>
      </c>
      <c r="I15" s="9">
        <v>3550</v>
      </c>
      <c r="J15" s="9">
        <v>1203</v>
      </c>
      <c r="K15" s="9">
        <v>2185</v>
      </c>
      <c r="L15" s="9">
        <v>852</v>
      </c>
      <c r="M15" s="9">
        <v>1105</v>
      </c>
      <c r="N15" s="15">
        <v>1025</v>
      </c>
      <c r="O15" s="15">
        <v>839</v>
      </c>
      <c r="P15" s="3">
        <v>1073</v>
      </c>
      <c r="Q15" s="3">
        <v>1449</v>
      </c>
      <c r="R15" s="3">
        <v>1991</v>
      </c>
      <c r="S15" s="3">
        <v>916</v>
      </c>
      <c r="T15" s="3">
        <v>6332</v>
      </c>
      <c r="U15" s="3">
        <v>3250</v>
      </c>
      <c r="V15" s="3">
        <v>3695</v>
      </c>
      <c r="W15" s="3">
        <v>6760</v>
      </c>
      <c r="X15" s="3">
        <v>1313</v>
      </c>
      <c r="Y15" s="3">
        <v>2428</v>
      </c>
      <c r="Z15" s="3">
        <f t="shared" si="0"/>
        <v>26140</v>
      </c>
      <c r="AA15" s="3">
        <f t="shared" si="1"/>
        <v>26527</v>
      </c>
    </row>
    <row r="16" spans="1:27">
      <c r="A16" s="1" t="s">
        <v>39</v>
      </c>
      <c r="B16" s="2">
        <v>911</v>
      </c>
      <c r="C16" s="2">
        <v>764</v>
      </c>
      <c r="D16" s="2">
        <v>1305</v>
      </c>
      <c r="E16" s="2">
        <v>1005</v>
      </c>
      <c r="F16" s="9">
        <v>1784</v>
      </c>
      <c r="G16" s="9">
        <v>1576</v>
      </c>
      <c r="H16" s="9">
        <v>1693</v>
      </c>
      <c r="I16" s="9">
        <v>1774</v>
      </c>
      <c r="J16" s="9">
        <v>1117</v>
      </c>
      <c r="K16" s="9">
        <v>1568</v>
      </c>
      <c r="L16" s="9">
        <v>667</v>
      </c>
      <c r="M16" s="9">
        <v>926</v>
      </c>
      <c r="N16" s="15">
        <v>531</v>
      </c>
      <c r="O16" s="15">
        <v>518</v>
      </c>
      <c r="P16" s="3">
        <v>670</v>
      </c>
      <c r="Q16" s="3">
        <v>743</v>
      </c>
      <c r="R16" s="3">
        <v>1245</v>
      </c>
      <c r="S16" s="3">
        <v>753</v>
      </c>
      <c r="T16" s="3">
        <v>2333</v>
      </c>
      <c r="U16" s="3">
        <v>1905</v>
      </c>
      <c r="V16" s="3">
        <v>1714</v>
      </c>
      <c r="W16" s="3">
        <v>2310</v>
      </c>
      <c r="X16" s="3">
        <v>1135</v>
      </c>
      <c r="Y16" s="3">
        <v>1555</v>
      </c>
      <c r="Z16" s="3">
        <f t="shared" si="0"/>
        <v>15105</v>
      </c>
      <c r="AA16" s="3">
        <f t="shared" si="1"/>
        <v>15397</v>
      </c>
    </row>
    <row r="17" spans="1:27">
      <c r="A17" s="1" t="s">
        <v>38</v>
      </c>
      <c r="B17" s="9">
        <v>1121</v>
      </c>
      <c r="C17" s="9">
        <v>995</v>
      </c>
      <c r="D17" s="2">
        <v>1333</v>
      </c>
      <c r="E17" s="2">
        <v>1329</v>
      </c>
      <c r="F17" s="9">
        <v>1858</v>
      </c>
      <c r="G17" s="9">
        <v>1822</v>
      </c>
      <c r="H17" s="9">
        <v>1833</v>
      </c>
      <c r="I17" s="9">
        <v>1584</v>
      </c>
      <c r="J17" s="9">
        <v>1169</v>
      </c>
      <c r="K17" s="9">
        <v>1447</v>
      </c>
      <c r="L17" s="9">
        <v>988</v>
      </c>
      <c r="M17" s="9">
        <v>1112</v>
      </c>
      <c r="N17" s="15">
        <v>820</v>
      </c>
      <c r="O17" s="15">
        <v>836</v>
      </c>
      <c r="P17" s="3">
        <v>1069</v>
      </c>
      <c r="Q17" s="3">
        <v>916</v>
      </c>
      <c r="R17" s="3">
        <v>1125</v>
      </c>
      <c r="S17" s="3">
        <v>1209</v>
      </c>
      <c r="T17" s="3">
        <v>1918</v>
      </c>
      <c r="U17" s="3">
        <v>1797</v>
      </c>
      <c r="V17" s="3">
        <v>2595</v>
      </c>
      <c r="W17" s="3">
        <v>2345</v>
      </c>
      <c r="X17" s="3">
        <v>2455</v>
      </c>
      <c r="Y17" s="3">
        <v>3960</v>
      </c>
      <c r="Z17" s="3">
        <f t="shared" si="0"/>
        <v>18284</v>
      </c>
      <c r="AA17" s="3">
        <f t="shared" si="1"/>
        <v>19352</v>
      </c>
    </row>
    <row r="18" spans="1:27">
      <c r="A18" s="1" t="s">
        <v>7</v>
      </c>
      <c r="B18" s="2">
        <v>577</v>
      </c>
      <c r="C18" s="2">
        <v>818</v>
      </c>
      <c r="D18" s="2">
        <v>1100</v>
      </c>
      <c r="E18" s="2">
        <v>664</v>
      </c>
      <c r="F18" s="9">
        <v>1498</v>
      </c>
      <c r="G18" s="9">
        <v>1336</v>
      </c>
      <c r="H18" s="9">
        <v>1732</v>
      </c>
      <c r="I18" s="9">
        <v>1555</v>
      </c>
      <c r="J18" s="9">
        <v>655</v>
      </c>
      <c r="K18" s="9">
        <v>1400</v>
      </c>
      <c r="L18" s="9">
        <v>388</v>
      </c>
      <c r="M18" s="9">
        <v>581</v>
      </c>
      <c r="N18" s="15">
        <v>866</v>
      </c>
      <c r="O18" s="15">
        <v>447</v>
      </c>
      <c r="P18" s="3">
        <v>826</v>
      </c>
      <c r="Q18" s="3">
        <v>1274</v>
      </c>
      <c r="R18" s="3">
        <v>1025</v>
      </c>
      <c r="S18" s="3">
        <v>631</v>
      </c>
      <c r="T18" s="3">
        <v>2411</v>
      </c>
      <c r="U18" s="3">
        <v>1595</v>
      </c>
      <c r="V18" s="3">
        <v>1504</v>
      </c>
      <c r="W18" s="3">
        <v>2183</v>
      </c>
      <c r="X18" s="3">
        <v>811</v>
      </c>
      <c r="Y18" s="3">
        <v>1112</v>
      </c>
      <c r="Z18" s="3">
        <f t="shared" si="0"/>
        <v>13393</v>
      </c>
      <c r="AA18" s="3">
        <f t="shared" si="1"/>
        <v>13596</v>
      </c>
    </row>
    <row r="19" spans="1:27">
      <c r="A19" s="1" t="s">
        <v>37</v>
      </c>
      <c r="B19" s="2">
        <v>478</v>
      </c>
      <c r="C19" s="2">
        <v>554</v>
      </c>
      <c r="D19" s="9">
        <v>748</v>
      </c>
      <c r="E19" s="9">
        <v>488</v>
      </c>
      <c r="F19" s="9">
        <v>913</v>
      </c>
      <c r="G19" s="9">
        <v>911</v>
      </c>
      <c r="H19" s="9">
        <v>1397</v>
      </c>
      <c r="I19" s="9">
        <v>1291</v>
      </c>
      <c r="J19" s="9">
        <v>706</v>
      </c>
      <c r="K19" s="9">
        <v>1043</v>
      </c>
      <c r="L19" s="9">
        <v>607</v>
      </c>
      <c r="M19" s="9">
        <v>609</v>
      </c>
      <c r="N19" s="15">
        <v>1590</v>
      </c>
      <c r="O19" s="15">
        <v>1103</v>
      </c>
      <c r="P19" s="3">
        <v>2938</v>
      </c>
      <c r="Q19" s="3">
        <v>3137</v>
      </c>
      <c r="R19" s="3">
        <v>1730</v>
      </c>
      <c r="S19" s="3">
        <v>1716</v>
      </c>
      <c r="T19" s="3">
        <v>2397</v>
      </c>
      <c r="U19" s="3">
        <v>2017</v>
      </c>
      <c r="V19" s="3">
        <v>1578</v>
      </c>
      <c r="W19" s="3">
        <v>2152</v>
      </c>
      <c r="X19" s="3">
        <v>871</v>
      </c>
      <c r="Y19" s="3">
        <f>1119+5</f>
        <v>1124</v>
      </c>
      <c r="Z19" s="3">
        <f t="shared" si="0"/>
        <v>15953</v>
      </c>
      <c r="AA19" s="3">
        <f t="shared" si="1"/>
        <v>16145</v>
      </c>
    </row>
    <row r="20" spans="1:27">
      <c r="A20" s="1" t="s">
        <v>36</v>
      </c>
      <c r="B20" s="2">
        <v>511</v>
      </c>
      <c r="C20" s="2">
        <v>911</v>
      </c>
      <c r="D20" s="9">
        <v>694</v>
      </c>
      <c r="E20" s="9">
        <v>444</v>
      </c>
      <c r="F20" s="9">
        <v>821</v>
      </c>
      <c r="G20" s="9">
        <v>865</v>
      </c>
      <c r="H20" s="9">
        <v>1308</v>
      </c>
      <c r="I20" s="9">
        <v>1219</v>
      </c>
      <c r="J20" s="9">
        <v>682</v>
      </c>
      <c r="K20" s="9">
        <v>946</v>
      </c>
      <c r="L20" s="9">
        <v>431</v>
      </c>
      <c r="M20" s="9">
        <v>471</v>
      </c>
      <c r="N20" s="15">
        <v>509</v>
      </c>
      <c r="O20" s="15">
        <v>334</v>
      </c>
      <c r="P20" s="3">
        <v>1634</v>
      </c>
      <c r="Q20" s="3">
        <v>1746</v>
      </c>
      <c r="R20" s="3">
        <v>824</v>
      </c>
      <c r="S20" s="3">
        <v>725</v>
      </c>
      <c r="T20" s="3">
        <v>2012</v>
      </c>
      <c r="U20" s="3">
        <v>1399</v>
      </c>
      <c r="V20" s="3">
        <v>1389</v>
      </c>
      <c r="W20" s="3">
        <v>1920</v>
      </c>
      <c r="X20" s="3">
        <v>1025</v>
      </c>
      <c r="Y20" s="3">
        <v>1001</v>
      </c>
      <c r="Z20" s="3">
        <f t="shared" si="0"/>
        <v>11840</v>
      </c>
      <c r="AA20" s="3">
        <f t="shared" si="1"/>
        <v>11981</v>
      </c>
    </row>
    <row r="21" spans="1:27">
      <c r="A21" s="1" t="s">
        <v>35</v>
      </c>
      <c r="B21" s="2">
        <v>1274</v>
      </c>
      <c r="C21" s="2">
        <v>1172</v>
      </c>
      <c r="D21" s="9">
        <v>1019</v>
      </c>
      <c r="E21" s="9">
        <v>987</v>
      </c>
      <c r="F21" s="9">
        <v>2045</v>
      </c>
      <c r="G21" s="9">
        <v>1898</v>
      </c>
      <c r="H21" s="9">
        <v>549</v>
      </c>
      <c r="I21" s="9">
        <v>571</v>
      </c>
      <c r="J21" s="9">
        <v>564</v>
      </c>
      <c r="K21" s="9">
        <v>570</v>
      </c>
      <c r="L21" s="9">
        <v>575</v>
      </c>
      <c r="M21" s="9">
        <v>755</v>
      </c>
      <c r="N21" s="15">
        <v>502</v>
      </c>
      <c r="O21" s="15">
        <v>577</v>
      </c>
      <c r="P21" s="3">
        <v>621</v>
      </c>
      <c r="Q21" s="3">
        <v>521</v>
      </c>
      <c r="R21" s="3">
        <v>707</v>
      </c>
      <c r="S21" s="3">
        <v>789</v>
      </c>
      <c r="T21" s="3">
        <v>535</v>
      </c>
      <c r="U21" s="3">
        <v>425</v>
      </c>
      <c r="V21" s="3">
        <f>783+46</f>
        <v>829</v>
      </c>
      <c r="W21" s="3">
        <f>849+31</f>
        <v>880</v>
      </c>
      <c r="X21" s="3">
        <f>1403+300</f>
        <v>1703</v>
      </c>
      <c r="Y21" s="3">
        <f>1009+140</f>
        <v>1149</v>
      </c>
      <c r="Z21" s="3">
        <f>B21+D21+F21+H21+J21+L21+N21+P21+R21+T21+V21+X21</f>
        <v>10923</v>
      </c>
      <c r="AA21" s="3">
        <f>C21+E21+G21+I21+K21+M21+O21+Q21+S21+U21+W21+Y21</f>
        <v>10294</v>
      </c>
    </row>
    <row r="22" spans="1:27">
      <c r="A22" s="1" t="s">
        <v>34</v>
      </c>
      <c r="B22" s="2">
        <v>709</v>
      </c>
      <c r="C22" s="2">
        <v>551</v>
      </c>
      <c r="D22" s="9">
        <v>775</v>
      </c>
      <c r="E22" s="9">
        <v>874</v>
      </c>
      <c r="F22" s="9">
        <v>827</v>
      </c>
      <c r="G22" s="9">
        <v>858</v>
      </c>
      <c r="H22" s="9">
        <v>584</v>
      </c>
      <c r="I22" s="9">
        <v>715</v>
      </c>
      <c r="J22" s="9">
        <v>591</v>
      </c>
      <c r="K22" s="9">
        <v>623</v>
      </c>
      <c r="L22" s="9">
        <v>390</v>
      </c>
      <c r="M22" s="9">
        <v>425</v>
      </c>
      <c r="N22" s="15">
        <v>764</v>
      </c>
      <c r="O22" s="15">
        <v>647</v>
      </c>
      <c r="P22" s="3">
        <v>656</v>
      </c>
      <c r="Q22" s="3">
        <v>954</v>
      </c>
      <c r="R22" s="3">
        <v>655</v>
      </c>
      <c r="S22" s="3">
        <v>527</v>
      </c>
      <c r="T22" s="3">
        <v>1052</v>
      </c>
      <c r="U22" s="3">
        <v>1119</v>
      </c>
      <c r="V22" s="3">
        <v>784</v>
      </c>
      <c r="W22" s="3">
        <v>888</v>
      </c>
      <c r="X22" s="3">
        <f>898+4</f>
        <v>902</v>
      </c>
      <c r="Y22" s="3">
        <f>958+3</f>
        <v>961</v>
      </c>
      <c r="Z22" s="3">
        <f t="shared" ref="Z22:Z34" si="2">B22+D22+F22+H22+J22+L22+N22+P22+R22+T22+V22+X22</f>
        <v>8689</v>
      </c>
      <c r="AA22" s="3">
        <f t="shared" ref="AA22:AA34" si="3">C22+E22+G22+I22+K22+M22+O22+Q22+S22+U22+W22+Y22</f>
        <v>9142</v>
      </c>
    </row>
    <row r="23" spans="1:27">
      <c r="A23" s="1" t="s">
        <v>33</v>
      </c>
      <c r="B23" s="2">
        <v>378</v>
      </c>
      <c r="C23" s="2">
        <v>457</v>
      </c>
      <c r="D23" s="9">
        <v>611</v>
      </c>
      <c r="E23" s="9">
        <v>363</v>
      </c>
      <c r="F23" s="9">
        <v>1115</v>
      </c>
      <c r="G23" s="9">
        <v>820</v>
      </c>
      <c r="H23" s="9">
        <v>1916</v>
      </c>
      <c r="I23" s="9">
        <v>1280</v>
      </c>
      <c r="J23" s="9">
        <v>589</v>
      </c>
      <c r="K23" s="9">
        <v>1641</v>
      </c>
      <c r="L23" s="9">
        <v>217</v>
      </c>
      <c r="M23" s="9">
        <v>383</v>
      </c>
      <c r="N23" s="15">
        <v>172</v>
      </c>
      <c r="O23" s="15">
        <v>158</v>
      </c>
      <c r="P23" s="3">
        <v>252</v>
      </c>
      <c r="Q23" s="3">
        <v>292</v>
      </c>
      <c r="R23" s="3">
        <v>565</v>
      </c>
      <c r="S23" s="3">
        <v>359</v>
      </c>
      <c r="T23" s="3">
        <v>1406</v>
      </c>
      <c r="U23" s="3">
        <v>889</v>
      </c>
      <c r="V23" s="3">
        <v>1009</v>
      </c>
      <c r="W23" s="3">
        <v>1464</v>
      </c>
      <c r="X23" s="3">
        <v>413</v>
      </c>
      <c r="Y23" s="3">
        <v>635</v>
      </c>
      <c r="Z23" s="3">
        <f t="shared" si="2"/>
        <v>8643</v>
      </c>
      <c r="AA23" s="3">
        <f t="shared" si="3"/>
        <v>8741</v>
      </c>
    </row>
    <row r="24" spans="1:27">
      <c r="A24" s="1" t="s">
        <v>32</v>
      </c>
      <c r="B24" s="2">
        <v>1</v>
      </c>
      <c r="C24" s="2">
        <v>0</v>
      </c>
      <c r="D24" s="9">
        <v>344</v>
      </c>
      <c r="E24" s="9">
        <v>263</v>
      </c>
      <c r="F24" s="9">
        <v>726</v>
      </c>
      <c r="G24" s="9">
        <v>504</v>
      </c>
      <c r="H24" s="9">
        <v>808</v>
      </c>
      <c r="I24" s="9">
        <v>918</v>
      </c>
      <c r="J24" s="9">
        <v>252</v>
      </c>
      <c r="K24" s="9">
        <v>505</v>
      </c>
      <c r="L24" s="9">
        <v>265</v>
      </c>
      <c r="M24" s="9">
        <v>184</v>
      </c>
      <c r="N24" s="15">
        <v>196</v>
      </c>
      <c r="O24" s="15">
        <v>82</v>
      </c>
      <c r="P24" s="3">
        <v>276</v>
      </c>
      <c r="Q24" s="3">
        <v>575</v>
      </c>
      <c r="R24" s="3">
        <v>630</v>
      </c>
      <c r="S24" s="3">
        <v>405</v>
      </c>
      <c r="T24" s="3">
        <v>1115</v>
      </c>
      <c r="U24" s="3">
        <v>710</v>
      </c>
      <c r="V24" s="3">
        <v>688</v>
      </c>
      <c r="W24" s="3">
        <v>1114</v>
      </c>
      <c r="X24" s="3">
        <v>335</v>
      </c>
      <c r="Y24" s="3">
        <v>509</v>
      </c>
      <c r="Z24" s="3">
        <f t="shared" si="2"/>
        <v>5636</v>
      </c>
      <c r="AA24" s="3">
        <f t="shared" si="3"/>
        <v>5769</v>
      </c>
    </row>
    <row r="25" spans="1:27">
      <c r="A25" s="1" t="s">
        <v>31</v>
      </c>
      <c r="B25" s="2">
        <v>358</v>
      </c>
      <c r="C25" s="2">
        <v>479</v>
      </c>
      <c r="D25" s="9">
        <v>444</v>
      </c>
      <c r="E25" s="9">
        <v>465</v>
      </c>
      <c r="F25" s="9">
        <v>801</v>
      </c>
      <c r="G25" s="9">
        <v>785</v>
      </c>
      <c r="H25" s="9">
        <v>821</v>
      </c>
      <c r="I25" s="9">
        <v>598</v>
      </c>
      <c r="J25" s="9">
        <v>610</v>
      </c>
      <c r="K25" s="9">
        <v>745</v>
      </c>
      <c r="L25" s="9">
        <v>449</v>
      </c>
      <c r="M25" s="9">
        <v>569</v>
      </c>
      <c r="N25" s="15">
        <v>184</v>
      </c>
      <c r="O25" s="15">
        <v>181</v>
      </c>
      <c r="P25" s="3">
        <v>464</v>
      </c>
      <c r="Q25" s="3">
        <v>455</v>
      </c>
      <c r="R25" s="3">
        <v>485</v>
      </c>
      <c r="S25" s="3">
        <v>365</v>
      </c>
      <c r="T25" s="3">
        <v>762</v>
      </c>
      <c r="U25" s="3">
        <v>782</v>
      </c>
      <c r="V25" s="3">
        <v>1189</v>
      </c>
      <c r="W25" s="3">
        <v>1068</v>
      </c>
      <c r="X25" s="3">
        <v>1319</v>
      </c>
      <c r="Y25" s="3">
        <v>1545</v>
      </c>
      <c r="Z25" s="3">
        <f t="shared" si="2"/>
        <v>7886</v>
      </c>
      <c r="AA25" s="3">
        <f t="shared" si="3"/>
        <v>8037</v>
      </c>
    </row>
    <row r="26" spans="1:27">
      <c r="A26" s="1" t="s">
        <v>30</v>
      </c>
      <c r="B26" s="2"/>
      <c r="C26" s="2"/>
      <c r="D26" s="9">
        <v>254</v>
      </c>
      <c r="E26" s="9">
        <v>135</v>
      </c>
      <c r="F26" s="9">
        <v>994</v>
      </c>
      <c r="G26" s="9">
        <v>275</v>
      </c>
      <c r="H26" s="9">
        <v>1054</v>
      </c>
      <c r="I26" s="9">
        <v>1034</v>
      </c>
      <c r="J26" s="9">
        <v>214</v>
      </c>
      <c r="K26" s="9">
        <v>874</v>
      </c>
      <c r="L26" s="9">
        <v>99</v>
      </c>
      <c r="M26" s="9">
        <v>158</v>
      </c>
      <c r="N26" s="15">
        <v>73</v>
      </c>
      <c r="O26" s="15">
        <v>74</v>
      </c>
      <c r="P26" s="3">
        <v>290</v>
      </c>
      <c r="Q26" s="3">
        <v>133</v>
      </c>
      <c r="R26" s="3">
        <v>1275</v>
      </c>
      <c r="S26" s="3">
        <v>305</v>
      </c>
      <c r="T26" s="3">
        <v>1026</v>
      </c>
      <c r="U26" s="3">
        <v>1333</v>
      </c>
      <c r="V26" s="3">
        <v>364</v>
      </c>
      <c r="W26" s="3">
        <v>973</v>
      </c>
      <c r="X26" s="3">
        <v>121</v>
      </c>
      <c r="Y26" s="3">
        <v>398</v>
      </c>
      <c r="Z26" s="3">
        <f t="shared" si="2"/>
        <v>5764</v>
      </c>
      <c r="AA26" s="3">
        <f t="shared" si="3"/>
        <v>5692</v>
      </c>
    </row>
    <row r="27" spans="1:27">
      <c r="A27" s="1" t="s">
        <v>29</v>
      </c>
      <c r="B27" s="2">
        <v>265</v>
      </c>
      <c r="C27" s="2">
        <v>214</v>
      </c>
      <c r="D27" s="9">
        <v>382</v>
      </c>
      <c r="E27" s="9">
        <v>207</v>
      </c>
      <c r="F27" s="9">
        <v>649</v>
      </c>
      <c r="G27" s="9">
        <v>541</v>
      </c>
      <c r="H27" s="9">
        <v>656</v>
      </c>
      <c r="I27" s="9">
        <v>774</v>
      </c>
      <c r="J27" s="9">
        <v>238</v>
      </c>
      <c r="K27" s="9">
        <v>402</v>
      </c>
      <c r="L27" s="9">
        <v>123</v>
      </c>
      <c r="M27" s="9">
        <v>206</v>
      </c>
      <c r="N27" s="15">
        <v>123</v>
      </c>
      <c r="O27" s="15">
        <v>135</v>
      </c>
      <c r="P27" s="3">
        <v>160</v>
      </c>
      <c r="Q27" s="3">
        <v>165</v>
      </c>
      <c r="R27" s="3">
        <v>306</v>
      </c>
      <c r="S27" s="3">
        <v>182</v>
      </c>
      <c r="T27" s="3">
        <v>776</v>
      </c>
      <c r="U27" s="3">
        <v>632</v>
      </c>
      <c r="V27" s="3">
        <v>462</v>
      </c>
      <c r="W27" s="3">
        <v>639</v>
      </c>
      <c r="X27" s="3">
        <v>147</v>
      </c>
      <c r="Y27" s="3">
        <v>298</v>
      </c>
      <c r="Z27" s="3">
        <f t="shared" si="2"/>
        <v>4287</v>
      </c>
      <c r="AA27" s="3">
        <f t="shared" si="3"/>
        <v>4395</v>
      </c>
    </row>
    <row r="28" spans="1:27">
      <c r="A28" s="1" t="s">
        <v>28</v>
      </c>
      <c r="B28" s="2">
        <v>238</v>
      </c>
      <c r="C28" s="2">
        <v>172</v>
      </c>
      <c r="D28" s="9">
        <v>979</v>
      </c>
      <c r="E28" s="9">
        <v>982</v>
      </c>
      <c r="F28" s="9">
        <v>815</v>
      </c>
      <c r="G28" s="9">
        <v>885</v>
      </c>
      <c r="H28" s="9">
        <v>363</v>
      </c>
      <c r="I28" s="9">
        <v>209</v>
      </c>
      <c r="J28" s="9">
        <v>161</v>
      </c>
      <c r="K28" s="9">
        <v>282</v>
      </c>
      <c r="L28" s="9">
        <v>111</v>
      </c>
      <c r="M28" s="9">
        <v>145</v>
      </c>
      <c r="N28" s="15">
        <v>49</v>
      </c>
      <c r="O28" s="15">
        <v>73</v>
      </c>
      <c r="P28" s="3">
        <v>141</v>
      </c>
      <c r="Q28" s="3">
        <v>100</v>
      </c>
      <c r="R28" s="3">
        <v>516</v>
      </c>
      <c r="S28" s="3">
        <v>497</v>
      </c>
      <c r="T28" s="3">
        <v>1027</v>
      </c>
      <c r="U28" s="3">
        <v>727</v>
      </c>
      <c r="V28" s="3">
        <v>1306</v>
      </c>
      <c r="W28" s="3">
        <v>1358</v>
      </c>
      <c r="X28" s="3">
        <v>1425</v>
      </c>
      <c r="Y28" s="3">
        <v>1079</v>
      </c>
      <c r="Z28" s="3">
        <f t="shared" si="2"/>
        <v>7131</v>
      </c>
      <c r="AA28" s="3">
        <f t="shared" si="3"/>
        <v>6509</v>
      </c>
    </row>
    <row r="29" spans="1:27" ht="30">
      <c r="A29" s="1" t="s">
        <v>27</v>
      </c>
      <c r="B29" s="2">
        <v>64</v>
      </c>
      <c r="C29" s="2">
        <v>101</v>
      </c>
      <c r="D29" s="9">
        <v>104</v>
      </c>
      <c r="E29" s="9">
        <v>75</v>
      </c>
      <c r="F29" s="9">
        <v>278</v>
      </c>
      <c r="G29" s="9">
        <v>166</v>
      </c>
      <c r="H29" s="9">
        <v>388</v>
      </c>
      <c r="I29" s="9">
        <v>335</v>
      </c>
      <c r="J29" s="9">
        <v>148</v>
      </c>
      <c r="K29" s="9">
        <v>283</v>
      </c>
      <c r="L29" s="9">
        <v>56</v>
      </c>
      <c r="M29" s="9">
        <v>104</v>
      </c>
      <c r="N29" s="15">
        <v>33</v>
      </c>
      <c r="O29" s="15">
        <v>39</v>
      </c>
      <c r="P29" s="3">
        <v>127</v>
      </c>
      <c r="Q29" s="3">
        <v>97</v>
      </c>
      <c r="R29" s="3">
        <v>569</v>
      </c>
      <c r="S29" s="3">
        <v>275</v>
      </c>
      <c r="T29" s="3">
        <v>769</v>
      </c>
      <c r="U29" s="3">
        <v>549</v>
      </c>
      <c r="V29" s="3">
        <v>399</v>
      </c>
      <c r="W29" s="3">
        <v>764</v>
      </c>
      <c r="X29" s="3">
        <v>94</v>
      </c>
      <c r="Y29" s="3">
        <v>174</v>
      </c>
      <c r="Z29" s="3">
        <f t="shared" si="2"/>
        <v>3029</v>
      </c>
      <c r="AA29" s="3">
        <f t="shared" si="3"/>
        <v>2962</v>
      </c>
    </row>
    <row r="30" spans="1:27">
      <c r="A30" s="1" t="s">
        <v>26</v>
      </c>
      <c r="B30" s="2">
        <v>322</v>
      </c>
      <c r="C30" s="2">
        <v>248</v>
      </c>
      <c r="D30" s="9">
        <v>348</v>
      </c>
      <c r="E30" s="9">
        <v>333</v>
      </c>
      <c r="F30" s="9">
        <v>373</v>
      </c>
      <c r="G30" s="9">
        <v>442</v>
      </c>
      <c r="H30" s="9">
        <v>338</v>
      </c>
      <c r="I30" s="9">
        <v>354</v>
      </c>
      <c r="J30" s="9">
        <v>370</v>
      </c>
      <c r="K30" s="9">
        <v>361</v>
      </c>
      <c r="L30" s="9">
        <v>321</v>
      </c>
      <c r="M30" s="9">
        <v>306</v>
      </c>
      <c r="N30" s="15">
        <v>346</v>
      </c>
      <c r="O30" s="15">
        <v>403</v>
      </c>
      <c r="P30" s="3">
        <v>289</v>
      </c>
      <c r="Q30" s="3">
        <v>276</v>
      </c>
      <c r="R30" s="3">
        <v>317</v>
      </c>
      <c r="S30" s="3">
        <v>374</v>
      </c>
      <c r="T30" s="3">
        <v>449</v>
      </c>
      <c r="U30" s="3">
        <v>326</v>
      </c>
      <c r="V30" s="3">
        <v>411</v>
      </c>
      <c r="W30" s="3">
        <v>374</v>
      </c>
      <c r="X30" s="3">
        <v>343</v>
      </c>
      <c r="Y30" s="3">
        <v>457</v>
      </c>
      <c r="Z30" s="3">
        <f t="shared" si="2"/>
        <v>4227</v>
      </c>
      <c r="AA30" s="3">
        <f t="shared" si="3"/>
        <v>4254</v>
      </c>
    </row>
    <row r="31" spans="1:27">
      <c r="A31" s="1" t="s">
        <v>9</v>
      </c>
      <c r="B31" s="2">
        <v>269</v>
      </c>
      <c r="C31" s="2">
        <v>384</v>
      </c>
      <c r="D31" s="9">
        <v>258</v>
      </c>
      <c r="E31" s="9">
        <v>239</v>
      </c>
      <c r="F31" s="9">
        <v>441</v>
      </c>
      <c r="G31" s="9">
        <v>320</v>
      </c>
      <c r="H31" s="9">
        <v>641</v>
      </c>
      <c r="I31" s="9">
        <v>548</v>
      </c>
      <c r="J31" s="9">
        <v>303</v>
      </c>
      <c r="K31" s="9">
        <v>499</v>
      </c>
      <c r="L31" s="9">
        <v>202</v>
      </c>
      <c r="M31" s="9">
        <v>276</v>
      </c>
      <c r="N31" s="15">
        <v>117</v>
      </c>
      <c r="O31" s="15">
        <v>157</v>
      </c>
      <c r="P31" s="3">
        <v>162</v>
      </c>
      <c r="Q31" s="3">
        <v>111</v>
      </c>
      <c r="R31" s="3">
        <v>569</v>
      </c>
      <c r="S31" s="3">
        <v>275</v>
      </c>
      <c r="T31" s="3">
        <v>614</v>
      </c>
      <c r="U31" s="3">
        <v>669</v>
      </c>
      <c r="V31" s="3">
        <v>519</v>
      </c>
      <c r="W31" s="3">
        <v>621</v>
      </c>
      <c r="X31" s="3">
        <v>346</v>
      </c>
      <c r="Y31" s="3">
        <v>482</v>
      </c>
      <c r="Z31" s="3">
        <f t="shared" si="2"/>
        <v>4441</v>
      </c>
      <c r="AA31" s="3">
        <f t="shared" si="3"/>
        <v>4581</v>
      </c>
    </row>
    <row r="32" spans="1:27">
      <c r="A32" s="1" t="s">
        <v>25</v>
      </c>
      <c r="B32" s="2">
        <v>132</v>
      </c>
      <c r="C32" s="2">
        <v>131</v>
      </c>
      <c r="D32" s="9">
        <v>286</v>
      </c>
      <c r="E32" s="9">
        <v>211</v>
      </c>
      <c r="F32" s="9">
        <v>458</v>
      </c>
      <c r="G32" s="9">
        <v>361</v>
      </c>
      <c r="H32" s="9">
        <v>481</v>
      </c>
      <c r="I32" s="9">
        <v>491</v>
      </c>
      <c r="J32" s="9">
        <v>229</v>
      </c>
      <c r="K32" s="9">
        <v>362</v>
      </c>
      <c r="L32" s="9">
        <v>121</v>
      </c>
      <c r="M32" s="9">
        <v>169</v>
      </c>
      <c r="N32" s="15">
        <v>160</v>
      </c>
      <c r="O32" s="15">
        <v>115</v>
      </c>
      <c r="P32" s="3">
        <v>182</v>
      </c>
      <c r="Q32" s="3">
        <v>215</v>
      </c>
      <c r="R32" s="3">
        <v>344</v>
      </c>
      <c r="S32" s="3">
        <v>226</v>
      </c>
      <c r="T32" s="3">
        <v>1065</v>
      </c>
      <c r="U32" s="3">
        <v>511</v>
      </c>
      <c r="V32" s="3">
        <v>505</v>
      </c>
      <c r="W32" s="3">
        <v>1066</v>
      </c>
      <c r="X32" s="3">
        <v>186</v>
      </c>
      <c r="Y32" s="3">
        <v>302</v>
      </c>
      <c r="Z32" s="3">
        <f t="shared" si="2"/>
        <v>4149</v>
      </c>
      <c r="AA32" s="3">
        <f t="shared" si="3"/>
        <v>4160</v>
      </c>
    </row>
    <row r="33" spans="1:30">
      <c r="A33" s="1" t="s">
        <v>24</v>
      </c>
      <c r="B33" s="2">
        <v>247</v>
      </c>
      <c r="C33" s="2">
        <v>261</v>
      </c>
      <c r="D33" s="9">
        <v>289</v>
      </c>
      <c r="E33" s="9">
        <v>204</v>
      </c>
      <c r="F33" s="9">
        <v>604</v>
      </c>
      <c r="G33" s="9">
        <v>447</v>
      </c>
      <c r="H33" s="9">
        <v>471</v>
      </c>
      <c r="I33" s="9">
        <v>566</v>
      </c>
      <c r="J33" s="9">
        <v>154</v>
      </c>
      <c r="K33" s="9">
        <v>312</v>
      </c>
      <c r="L33" s="9">
        <v>130</v>
      </c>
      <c r="M33" s="9">
        <v>145</v>
      </c>
      <c r="N33" s="15">
        <v>101</v>
      </c>
      <c r="O33" s="15">
        <v>119</v>
      </c>
      <c r="P33" s="3">
        <v>115</v>
      </c>
      <c r="Q33" s="3">
        <v>116</v>
      </c>
      <c r="R33" s="3">
        <v>302</v>
      </c>
      <c r="S33" s="3">
        <v>160</v>
      </c>
      <c r="T33" s="3">
        <v>731</v>
      </c>
      <c r="U33" s="3">
        <v>518</v>
      </c>
      <c r="V33" s="3">
        <v>462</v>
      </c>
      <c r="W33" s="3">
        <v>702</v>
      </c>
      <c r="X33" s="3">
        <v>216</v>
      </c>
      <c r="Y33" s="3">
        <v>358</v>
      </c>
      <c r="Z33" s="3">
        <f t="shared" si="2"/>
        <v>3822</v>
      </c>
      <c r="AA33" s="3">
        <f t="shared" si="3"/>
        <v>3908</v>
      </c>
    </row>
    <row r="34" spans="1:30">
      <c r="A34" s="1" t="s">
        <v>23</v>
      </c>
      <c r="B34" s="2">
        <v>103</v>
      </c>
      <c r="C34" s="2">
        <v>112</v>
      </c>
      <c r="D34" s="9">
        <v>80</v>
      </c>
      <c r="E34" s="9">
        <v>89</v>
      </c>
      <c r="F34" s="9">
        <v>245</v>
      </c>
      <c r="G34" s="9">
        <v>143</v>
      </c>
      <c r="H34" s="9">
        <v>357</v>
      </c>
      <c r="I34" s="9">
        <v>362</v>
      </c>
      <c r="J34" s="9">
        <v>116</v>
      </c>
      <c r="K34" s="9">
        <v>217</v>
      </c>
      <c r="L34" s="9">
        <v>80</v>
      </c>
      <c r="M34" s="9">
        <v>83</v>
      </c>
      <c r="N34" s="15">
        <v>64</v>
      </c>
      <c r="O34" s="15">
        <v>132</v>
      </c>
      <c r="P34" s="3">
        <v>58</v>
      </c>
      <c r="Q34" s="3">
        <v>59</v>
      </c>
      <c r="R34" s="3">
        <v>192</v>
      </c>
      <c r="S34" s="3">
        <v>105</v>
      </c>
      <c r="T34" s="3">
        <v>261</v>
      </c>
      <c r="U34" s="3">
        <v>283</v>
      </c>
      <c r="V34" s="3">
        <f>143+48</f>
        <v>191</v>
      </c>
      <c r="W34" s="3">
        <v>181</v>
      </c>
      <c r="X34" s="3">
        <v>328</v>
      </c>
      <c r="Y34" s="3">
        <v>252</v>
      </c>
      <c r="Z34" s="3">
        <f t="shared" si="2"/>
        <v>2075</v>
      </c>
      <c r="AA34" s="3">
        <f t="shared" si="3"/>
        <v>2018</v>
      </c>
    </row>
    <row r="35" spans="1:30">
      <c r="A35" s="1" t="s">
        <v>22</v>
      </c>
      <c r="B35" s="2">
        <v>223</v>
      </c>
      <c r="C35" s="2">
        <v>180</v>
      </c>
      <c r="D35" s="9">
        <v>244</v>
      </c>
      <c r="E35" s="9">
        <v>188</v>
      </c>
      <c r="F35" s="9">
        <v>356</v>
      </c>
      <c r="G35" s="9">
        <v>303</v>
      </c>
      <c r="H35" s="9">
        <v>530</v>
      </c>
      <c r="I35" s="9">
        <v>585</v>
      </c>
      <c r="J35" s="9">
        <v>155</v>
      </c>
      <c r="K35" s="9">
        <v>273</v>
      </c>
      <c r="L35" s="9">
        <v>147</v>
      </c>
      <c r="M35" s="9">
        <v>116</v>
      </c>
      <c r="N35" s="15">
        <v>86</v>
      </c>
      <c r="O35" s="15">
        <v>110</v>
      </c>
      <c r="P35" s="3">
        <v>75</v>
      </c>
      <c r="Q35" s="3">
        <v>110</v>
      </c>
      <c r="R35" s="3">
        <v>197</v>
      </c>
      <c r="S35" s="3">
        <v>115</v>
      </c>
      <c r="T35" s="3">
        <v>584</v>
      </c>
      <c r="U35" s="3">
        <v>433</v>
      </c>
      <c r="V35" s="3">
        <v>387</v>
      </c>
      <c r="W35" s="3">
        <v>535</v>
      </c>
      <c r="X35" s="3">
        <v>155</v>
      </c>
      <c r="Y35" s="3">
        <v>224</v>
      </c>
      <c r="Z35" s="3">
        <f>B35+D35+F35+H35+J35+L35+N35+P35+R35+T35+V35+X35</f>
        <v>3139</v>
      </c>
      <c r="AA35" s="3">
        <f>C35+E35+G35+I35+K35+M35+O35+Q35+S35+U35+W35+Y35</f>
        <v>3172</v>
      </c>
    </row>
    <row r="36" spans="1:30">
      <c r="A36" s="1" t="s">
        <v>21</v>
      </c>
      <c r="B36" s="2">
        <v>306</v>
      </c>
      <c r="C36" s="2">
        <v>272</v>
      </c>
      <c r="D36" s="9">
        <v>461</v>
      </c>
      <c r="E36" s="9">
        <v>446</v>
      </c>
      <c r="F36" s="9">
        <v>580</v>
      </c>
      <c r="G36" s="9">
        <v>472</v>
      </c>
      <c r="H36" s="9">
        <v>584</v>
      </c>
      <c r="I36" s="9">
        <v>526</v>
      </c>
      <c r="J36" s="9">
        <v>221</v>
      </c>
      <c r="K36" s="9">
        <v>471</v>
      </c>
      <c r="L36" s="9">
        <v>104</v>
      </c>
      <c r="M36" s="9">
        <v>161</v>
      </c>
      <c r="N36" s="15">
        <v>142</v>
      </c>
      <c r="O36" s="15">
        <v>119</v>
      </c>
      <c r="P36" s="3">
        <v>183</v>
      </c>
      <c r="Q36" s="3">
        <v>180</v>
      </c>
      <c r="R36" s="3">
        <v>415</v>
      </c>
      <c r="S36" s="3">
        <v>289</v>
      </c>
      <c r="T36" s="3">
        <v>1028</v>
      </c>
      <c r="U36" s="3">
        <v>666</v>
      </c>
      <c r="V36" s="3">
        <v>851</v>
      </c>
      <c r="W36" s="3">
        <v>1184</v>
      </c>
      <c r="X36" s="3">
        <v>152</v>
      </c>
      <c r="Y36" s="3">
        <v>406</v>
      </c>
      <c r="Z36" s="3">
        <f t="shared" ref="Z36:Z48" si="4">B36+D36+F36+H36+J36+L36+N36+P36+R36+T36+V36+X36</f>
        <v>5027</v>
      </c>
      <c r="AA36" s="3">
        <f t="shared" ref="AA36:AA48" si="5">C36+E36+G36+I36+K36+M36+O36+Q36+S36+U36+W36+Y36</f>
        <v>5192</v>
      </c>
    </row>
    <row r="37" spans="1:30">
      <c r="A37" s="1" t="s">
        <v>20</v>
      </c>
      <c r="B37" s="2">
        <v>205</v>
      </c>
      <c r="C37" s="2">
        <v>236</v>
      </c>
      <c r="D37" s="9">
        <v>310</v>
      </c>
      <c r="E37" s="9">
        <v>279</v>
      </c>
      <c r="F37" s="9">
        <v>541</v>
      </c>
      <c r="G37" s="9">
        <v>494</v>
      </c>
      <c r="H37" s="9">
        <v>448</v>
      </c>
      <c r="I37" s="9">
        <v>465</v>
      </c>
      <c r="J37" s="9">
        <v>302</v>
      </c>
      <c r="K37" s="9">
        <v>377</v>
      </c>
      <c r="L37" s="9">
        <v>314</v>
      </c>
      <c r="M37" s="9">
        <v>209</v>
      </c>
      <c r="N37" s="15">
        <v>124</v>
      </c>
      <c r="O37" s="15">
        <v>169</v>
      </c>
      <c r="P37" s="3">
        <v>203</v>
      </c>
      <c r="Q37" s="3">
        <v>173</v>
      </c>
      <c r="R37" s="3">
        <v>311</v>
      </c>
      <c r="S37" s="3">
        <v>341</v>
      </c>
      <c r="T37" s="3">
        <v>350</v>
      </c>
      <c r="U37" s="3">
        <v>258</v>
      </c>
      <c r="V37" s="3">
        <v>615</v>
      </c>
      <c r="W37" s="3">
        <v>675</v>
      </c>
      <c r="X37" s="3">
        <v>484</v>
      </c>
      <c r="Y37" s="3">
        <v>530</v>
      </c>
      <c r="Z37" s="3">
        <f t="shared" si="4"/>
        <v>4207</v>
      </c>
      <c r="AA37" s="3">
        <f t="shared" si="5"/>
        <v>4206</v>
      </c>
    </row>
    <row r="38" spans="1:30">
      <c r="A38" s="1" t="s">
        <v>19</v>
      </c>
      <c r="B38" s="2">
        <v>245</v>
      </c>
      <c r="C38" s="2">
        <v>246</v>
      </c>
      <c r="D38" s="9">
        <v>255</v>
      </c>
      <c r="E38" s="9">
        <v>217</v>
      </c>
      <c r="F38" s="9">
        <v>417</v>
      </c>
      <c r="G38" s="9">
        <v>341</v>
      </c>
      <c r="H38" s="9">
        <v>425</v>
      </c>
      <c r="I38" s="9">
        <v>479</v>
      </c>
      <c r="J38" s="9">
        <v>270</v>
      </c>
      <c r="K38" s="9">
        <v>288</v>
      </c>
      <c r="L38" s="9">
        <v>400</v>
      </c>
      <c r="M38" s="9">
        <v>395</v>
      </c>
      <c r="N38" s="15">
        <v>240</v>
      </c>
      <c r="O38" s="15">
        <v>250</v>
      </c>
      <c r="P38" s="3">
        <v>291</v>
      </c>
      <c r="Q38" s="3">
        <v>280</v>
      </c>
      <c r="R38" s="3">
        <v>423</v>
      </c>
      <c r="S38" s="3">
        <v>420</v>
      </c>
      <c r="T38" s="3">
        <v>413</v>
      </c>
      <c r="U38" s="3">
        <v>351</v>
      </c>
      <c r="V38" s="3">
        <v>503</v>
      </c>
      <c r="W38" s="3">
        <v>475</v>
      </c>
      <c r="X38" s="3">
        <v>353</v>
      </c>
      <c r="Y38" s="3">
        <v>503</v>
      </c>
      <c r="Z38" s="3">
        <f t="shared" si="4"/>
        <v>4235</v>
      </c>
      <c r="AA38" s="3">
        <f t="shared" si="5"/>
        <v>4245</v>
      </c>
    </row>
    <row r="39" spans="1:30">
      <c r="A39" s="1" t="s">
        <v>18</v>
      </c>
      <c r="B39" s="2">
        <v>177</v>
      </c>
      <c r="C39" s="2">
        <v>168</v>
      </c>
      <c r="D39" s="9">
        <v>187</v>
      </c>
      <c r="E39" s="9">
        <v>147</v>
      </c>
      <c r="F39" s="9">
        <v>363</v>
      </c>
      <c r="G39" s="9">
        <v>260</v>
      </c>
      <c r="H39" s="9">
        <v>440</v>
      </c>
      <c r="I39" s="9">
        <v>474</v>
      </c>
      <c r="J39" s="9">
        <v>244</v>
      </c>
      <c r="K39" s="9">
        <v>339</v>
      </c>
      <c r="L39" s="9">
        <v>246</v>
      </c>
      <c r="M39" s="9">
        <v>215</v>
      </c>
      <c r="N39" s="15">
        <v>138</v>
      </c>
      <c r="O39" s="15">
        <v>152</v>
      </c>
      <c r="P39" s="3">
        <v>140</v>
      </c>
      <c r="Q39" s="3">
        <v>185</v>
      </c>
      <c r="R39" s="3">
        <v>302</v>
      </c>
      <c r="S39" s="3">
        <v>218</v>
      </c>
      <c r="T39" s="3">
        <v>511</v>
      </c>
      <c r="U39" s="3">
        <v>369</v>
      </c>
      <c r="V39" s="3">
        <v>346</v>
      </c>
      <c r="W39" s="3">
        <v>482</v>
      </c>
      <c r="X39" s="3">
        <v>160</v>
      </c>
      <c r="Y39" s="3">
        <v>257</v>
      </c>
      <c r="Z39" s="3">
        <f t="shared" si="4"/>
        <v>3254</v>
      </c>
      <c r="AA39" s="3">
        <f t="shared" si="5"/>
        <v>3266</v>
      </c>
    </row>
    <row r="40" spans="1:30">
      <c r="A40" s="1" t="s">
        <v>17</v>
      </c>
      <c r="B40" s="2">
        <v>163</v>
      </c>
      <c r="C40" s="2">
        <v>181</v>
      </c>
      <c r="D40" s="9">
        <v>133</v>
      </c>
      <c r="E40" s="9">
        <v>83</v>
      </c>
      <c r="F40" s="9">
        <v>293</v>
      </c>
      <c r="G40" s="9">
        <v>263</v>
      </c>
      <c r="H40" s="9">
        <v>191</v>
      </c>
      <c r="I40" s="9">
        <v>264</v>
      </c>
      <c r="J40" s="9">
        <v>126</v>
      </c>
      <c r="K40" s="9">
        <v>149</v>
      </c>
      <c r="L40" s="9">
        <v>148</v>
      </c>
      <c r="M40" s="9">
        <v>137</v>
      </c>
      <c r="N40" s="15">
        <v>54</v>
      </c>
      <c r="O40" s="15">
        <v>124</v>
      </c>
      <c r="P40" s="3">
        <v>100</v>
      </c>
      <c r="Q40" s="3">
        <v>74</v>
      </c>
      <c r="R40" s="3">
        <v>218</v>
      </c>
      <c r="S40" s="3">
        <v>112</v>
      </c>
      <c r="T40" s="3">
        <v>400</v>
      </c>
      <c r="U40" s="3">
        <v>300</v>
      </c>
      <c r="V40" s="3">
        <v>289</v>
      </c>
      <c r="W40" s="3">
        <v>391</v>
      </c>
      <c r="X40" s="3">
        <v>173</v>
      </c>
      <c r="Y40" s="3">
        <v>231</v>
      </c>
      <c r="Z40" s="3">
        <f t="shared" si="4"/>
        <v>2288</v>
      </c>
      <c r="AA40" s="3">
        <f t="shared" si="5"/>
        <v>2309</v>
      </c>
    </row>
    <row r="41" spans="1:30">
      <c r="A41" s="1" t="s">
        <v>16</v>
      </c>
      <c r="B41" s="2">
        <v>481</v>
      </c>
      <c r="C41" s="2">
        <v>452</v>
      </c>
      <c r="D41" s="9">
        <v>379</v>
      </c>
      <c r="E41" s="9">
        <v>358</v>
      </c>
      <c r="F41" s="9">
        <v>658</v>
      </c>
      <c r="G41" s="9">
        <v>569</v>
      </c>
      <c r="H41" s="9">
        <v>441</v>
      </c>
      <c r="I41" s="9">
        <v>443</v>
      </c>
      <c r="J41" s="9">
        <v>371</v>
      </c>
      <c r="K41" s="9">
        <v>406</v>
      </c>
      <c r="L41" s="9">
        <v>289</v>
      </c>
      <c r="M41" s="9">
        <v>277</v>
      </c>
      <c r="N41" s="15">
        <v>248</v>
      </c>
      <c r="O41" s="15">
        <v>280</v>
      </c>
      <c r="P41" s="3">
        <v>476</v>
      </c>
      <c r="Q41" s="3">
        <v>413</v>
      </c>
      <c r="R41" s="3">
        <v>425</v>
      </c>
      <c r="S41" s="3">
        <v>482</v>
      </c>
      <c r="T41" s="3">
        <v>491</v>
      </c>
      <c r="U41" s="3">
        <v>533</v>
      </c>
      <c r="V41" s="3">
        <v>538</v>
      </c>
      <c r="W41" s="3">
        <v>480</v>
      </c>
      <c r="X41" s="3">
        <v>377</v>
      </c>
      <c r="Y41" s="3">
        <v>473</v>
      </c>
      <c r="Z41" s="3">
        <f t="shared" si="4"/>
        <v>5174</v>
      </c>
      <c r="AA41" s="3">
        <f t="shared" si="5"/>
        <v>5166</v>
      </c>
    </row>
    <row r="42" spans="1:30">
      <c r="A42" s="1" t="s">
        <v>15</v>
      </c>
      <c r="B42" s="2">
        <v>91</v>
      </c>
      <c r="C42" s="2">
        <v>121</v>
      </c>
      <c r="D42" s="9">
        <v>152</v>
      </c>
      <c r="E42" s="9">
        <v>96</v>
      </c>
      <c r="F42" s="9">
        <v>345</v>
      </c>
      <c r="G42" s="9">
        <v>240</v>
      </c>
      <c r="H42" s="9">
        <v>601</v>
      </c>
      <c r="I42" s="9">
        <v>374</v>
      </c>
      <c r="J42" s="9">
        <v>313</v>
      </c>
      <c r="K42" s="9">
        <v>663</v>
      </c>
      <c r="L42" s="9">
        <v>165</v>
      </c>
      <c r="M42" s="9">
        <v>211</v>
      </c>
      <c r="N42" s="15">
        <v>53</v>
      </c>
      <c r="O42" s="15">
        <v>66</v>
      </c>
      <c r="P42" s="3">
        <v>76</v>
      </c>
      <c r="Q42" s="3">
        <v>62</v>
      </c>
      <c r="R42" s="3">
        <v>202</v>
      </c>
      <c r="S42" s="3">
        <v>153</v>
      </c>
      <c r="T42" s="3">
        <v>468</v>
      </c>
      <c r="U42" s="3">
        <v>287</v>
      </c>
      <c r="V42" s="3">
        <v>226</v>
      </c>
      <c r="W42" s="3">
        <v>393</v>
      </c>
      <c r="X42" s="3">
        <v>129</v>
      </c>
      <c r="Y42" s="3">
        <v>189</v>
      </c>
      <c r="Z42" s="3">
        <f t="shared" si="4"/>
        <v>2821</v>
      </c>
      <c r="AA42" s="3">
        <f t="shared" si="5"/>
        <v>2855</v>
      </c>
      <c r="AD42" s="10"/>
    </row>
    <row r="43" spans="1:30">
      <c r="A43" s="1" t="s">
        <v>14</v>
      </c>
      <c r="B43" s="2">
        <v>244</v>
      </c>
      <c r="C43" s="2">
        <v>236</v>
      </c>
      <c r="D43" s="9">
        <v>209</v>
      </c>
      <c r="E43" s="9">
        <v>184</v>
      </c>
      <c r="F43" s="9">
        <v>341</v>
      </c>
      <c r="G43" s="9">
        <v>286</v>
      </c>
      <c r="H43" s="9">
        <v>509</v>
      </c>
      <c r="I43" s="9">
        <v>484</v>
      </c>
      <c r="J43" s="9">
        <v>268</v>
      </c>
      <c r="K43" s="9">
        <v>342</v>
      </c>
      <c r="L43" s="9">
        <v>151</v>
      </c>
      <c r="M43" s="9">
        <v>192</v>
      </c>
      <c r="N43" s="15">
        <v>103</v>
      </c>
      <c r="O43" s="15">
        <v>107</v>
      </c>
      <c r="P43" s="3">
        <v>161</v>
      </c>
      <c r="Q43" s="3">
        <v>198</v>
      </c>
      <c r="R43" s="3">
        <v>274</v>
      </c>
      <c r="S43" s="3">
        <v>204</v>
      </c>
      <c r="T43" s="3">
        <v>476</v>
      </c>
      <c r="U43" s="3">
        <v>478</v>
      </c>
      <c r="V43" s="3">
        <v>297</v>
      </c>
      <c r="W43" s="3">
        <v>339</v>
      </c>
      <c r="X43" s="3">
        <v>185</v>
      </c>
      <c r="Y43" s="3">
        <v>204</v>
      </c>
      <c r="Z43" s="3">
        <f t="shared" si="4"/>
        <v>3218</v>
      </c>
      <c r="AA43" s="3">
        <f t="shared" si="5"/>
        <v>3254</v>
      </c>
    </row>
    <row r="44" spans="1:30">
      <c r="A44" s="1" t="s">
        <v>13</v>
      </c>
      <c r="B44" s="2">
        <v>421</v>
      </c>
      <c r="C44" s="2">
        <v>396</v>
      </c>
      <c r="D44" s="9">
        <v>404</v>
      </c>
      <c r="E44" s="9">
        <v>378</v>
      </c>
      <c r="F44" s="9">
        <v>407</v>
      </c>
      <c r="G44" s="9">
        <v>429</v>
      </c>
      <c r="H44" s="9">
        <v>307</v>
      </c>
      <c r="I44" s="9">
        <v>287</v>
      </c>
      <c r="J44" s="9">
        <v>165</v>
      </c>
      <c r="K44" s="9">
        <v>208</v>
      </c>
      <c r="L44" s="9">
        <v>114</v>
      </c>
      <c r="M44" s="9">
        <v>143</v>
      </c>
      <c r="N44" s="15">
        <v>41</v>
      </c>
      <c r="O44" s="15">
        <v>64</v>
      </c>
      <c r="P44" s="3">
        <v>57</v>
      </c>
      <c r="Q44" s="3">
        <v>53</v>
      </c>
      <c r="R44" s="3">
        <v>188</v>
      </c>
      <c r="S44" s="3">
        <v>140</v>
      </c>
      <c r="T44" s="3">
        <v>430</v>
      </c>
      <c r="U44" s="3">
        <v>369</v>
      </c>
      <c r="V44" s="3">
        <v>229</v>
      </c>
      <c r="W44" s="3">
        <v>292</v>
      </c>
      <c r="X44" s="3">
        <v>124</v>
      </c>
      <c r="Y44" s="3">
        <v>148</v>
      </c>
      <c r="Z44" s="3">
        <f t="shared" si="4"/>
        <v>2887</v>
      </c>
      <c r="AA44" s="3">
        <f t="shared" si="5"/>
        <v>2907</v>
      </c>
    </row>
    <row r="45" spans="1:30">
      <c r="A45" s="1" t="s">
        <v>12</v>
      </c>
      <c r="B45" s="2">
        <v>149</v>
      </c>
      <c r="C45" s="2">
        <v>167</v>
      </c>
      <c r="D45" s="9">
        <v>203</v>
      </c>
      <c r="E45" s="9">
        <v>170</v>
      </c>
      <c r="F45" s="9">
        <v>244</v>
      </c>
      <c r="G45" s="9">
        <v>212</v>
      </c>
      <c r="H45" s="9">
        <v>345</v>
      </c>
      <c r="I45" s="9">
        <v>375</v>
      </c>
      <c r="J45" s="9">
        <v>193</v>
      </c>
      <c r="K45" s="9">
        <v>212</v>
      </c>
      <c r="L45" s="9">
        <v>157</v>
      </c>
      <c r="M45" s="9">
        <v>164</v>
      </c>
      <c r="N45" s="15">
        <v>157</v>
      </c>
      <c r="O45" s="15">
        <v>156</v>
      </c>
      <c r="P45" s="3">
        <v>127</v>
      </c>
      <c r="Q45" s="3">
        <v>142</v>
      </c>
      <c r="R45" s="3">
        <v>275</v>
      </c>
      <c r="S45" s="3">
        <v>224</v>
      </c>
      <c r="T45" s="3">
        <v>295</v>
      </c>
      <c r="U45" s="3">
        <v>306</v>
      </c>
      <c r="V45" s="3">
        <v>270</v>
      </c>
      <c r="W45" s="3">
        <v>303</v>
      </c>
      <c r="X45" s="3">
        <v>184</v>
      </c>
      <c r="Y45" s="3">
        <v>257</v>
      </c>
      <c r="Z45" s="3">
        <f t="shared" si="4"/>
        <v>2599</v>
      </c>
      <c r="AA45" s="3">
        <f t="shared" si="5"/>
        <v>2688</v>
      </c>
      <c r="AD45" s="10"/>
    </row>
    <row r="46" spans="1:30">
      <c r="A46" s="1" t="s">
        <v>11</v>
      </c>
      <c r="B46" s="2">
        <v>110</v>
      </c>
      <c r="C46" s="2">
        <v>84</v>
      </c>
      <c r="D46" s="9">
        <v>165</v>
      </c>
      <c r="E46" s="9">
        <v>151</v>
      </c>
      <c r="F46" s="9">
        <v>124</v>
      </c>
      <c r="G46" s="9">
        <v>117</v>
      </c>
      <c r="H46" s="9">
        <v>148</v>
      </c>
      <c r="I46" s="9">
        <v>118</v>
      </c>
      <c r="J46" s="9">
        <v>130</v>
      </c>
      <c r="K46" s="9">
        <v>171</v>
      </c>
      <c r="L46" s="9">
        <v>77</v>
      </c>
      <c r="M46" s="9">
        <v>103</v>
      </c>
      <c r="N46" s="15">
        <v>51</v>
      </c>
      <c r="O46" s="15">
        <v>57</v>
      </c>
      <c r="P46" s="3">
        <v>38</v>
      </c>
      <c r="Q46" s="3">
        <v>43</v>
      </c>
      <c r="R46" s="3">
        <v>167</v>
      </c>
      <c r="S46" s="3">
        <v>95</v>
      </c>
      <c r="T46" s="3">
        <v>175</v>
      </c>
      <c r="U46" s="3">
        <v>214</v>
      </c>
      <c r="V46" s="3">
        <v>85</v>
      </c>
      <c r="W46" s="3">
        <v>119</v>
      </c>
      <c r="X46" s="3">
        <v>61</v>
      </c>
      <c r="Y46" s="3">
        <v>82</v>
      </c>
      <c r="Z46" s="3">
        <f t="shared" si="4"/>
        <v>1331</v>
      </c>
      <c r="AA46" s="3">
        <f t="shared" si="5"/>
        <v>1354</v>
      </c>
    </row>
    <row r="47" spans="1:30">
      <c r="A47" s="1" t="s">
        <v>8</v>
      </c>
      <c r="B47" s="2">
        <v>72</v>
      </c>
      <c r="C47" s="2">
        <v>73</v>
      </c>
      <c r="D47" s="9">
        <v>56</v>
      </c>
      <c r="E47" s="9">
        <v>53</v>
      </c>
      <c r="F47" s="9">
        <v>69</v>
      </c>
      <c r="G47" s="9">
        <v>52</v>
      </c>
      <c r="H47" s="9">
        <v>81</v>
      </c>
      <c r="I47" s="9">
        <v>78</v>
      </c>
      <c r="J47" s="9">
        <v>54</v>
      </c>
      <c r="K47" s="9">
        <v>59</v>
      </c>
      <c r="L47" s="9">
        <v>67</v>
      </c>
      <c r="M47" s="9">
        <v>67</v>
      </c>
      <c r="N47" s="15">
        <v>84</v>
      </c>
      <c r="O47" s="15">
        <v>80</v>
      </c>
      <c r="P47" s="3">
        <v>36</v>
      </c>
      <c r="Q47" s="3">
        <v>40</v>
      </c>
      <c r="R47" s="3">
        <v>101</v>
      </c>
      <c r="S47" s="3">
        <v>89</v>
      </c>
      <c r="T47" s="3">
        <v>148</v>
      </c>
      <c r="U47" s="3">
        <v>122</v>
      </c>
      <c r="V47" s="3">
        <v>80</v>
      </c>
      <c r="W47" s="3">
        <v>117</v>
      </c>
      <c r="X47" s="3">
        <v>90</v>
      </c>
      <c r="Y47" s="3">
        <v>90</v>
      </c>
      <c r="Z47" s="3">
        <f t="shared" si="4"/>
        <v>938</v>
      </c>
      <c r="AA47" s="3">
        <f t="shared" si="5"/>
        <v>920</v>
      </c>
    </row>
    <row r="48" spans="1:30" ht="16.5" customHeight="1" thickBot="1">
      <c r="A48" s="1" t="s">
        <v>10</v>
      </c>
      <c r="B48" s="3">
        <v>2109</v>
      </c>
      <c r="C48" s="3">
        <v>2053</v>
      </c>
      <c r="D48" s="3">
        <v>3064</v>
      </c>
      <c r="E48" s="3">
        <v>2610</v>
      </c>
      <c r="F48" s="3">
        <v>10177</v>
      </c>
      <c r="G48" s="3">
        <v>9105</v>
      </c>
      <c r="H48" s="3">
        <v>4565</v>
      </c>
      <c r="I48" s="3">
        <v>4836</v>
      </c>
      <c r="J48" s="3">
        <v>3435</v>
      </c>
      <c r="K48" s="3">
        <v>4234</v>
      </c>
      <c r="L48" s="3">
        <v>5154</v>
      </c>
      <c r="M48" s="3">
        <v>4064</v>
      </c>
      <c r="N48" s="2">
        <v>2230</v>
      </c>
      <c r="O48" s="2">
        <v>2390</v>
      </c>
      <c r="P48" s="3">
        <v>2956</v>
      </c>
      <c r="Q48" s="3">
        <v>2886</v>
      </c>
      <c r="R48" s="3">
        <v>4013</v>
      </c>
      <c r="S48" s="3">
        <v>3227</v>
      </c>
      <c r="T48" s="2">
        <v>7271</v>
      </c>
      <c r="U48" s="2">
        <v>6540</v>
      </c>
      <c r="V48" s="18">
        <f>4999+37</f>
        <v>5036</v>
      </c>
      <c r="W48" s="18">
        <f>5779+13+65</f>
        <v>5857</v>
      </c>
      <c r="X48" s="18">
        <f>2592+6+32</f>
        <v>2630</v>
      </c>
      <c r="Y48" s="18">
        <f>2665+3+46</f>
        <v>2714</v>
      </c>
      <c r="Z48" s="3">
        <f t="shared" si="4"/>
        <v>52640</v>
      </c>
      <c r="AA48" s="3">
        <f t="shared" si="5"/>
        <v>50516</v>
      </c>
    </row>
    <row r="49" spans="1:35" ht="35.25" customHeight="1">
      <c r="A49" s="7" t="s">
        <v>4</v>
      </c>
      <c r="B49" s="8">
        <f>SUM(B3:B48)</f>
        <v>62632</v>
      </c>
      <c r="C49" s="8">
        <f t="shared" ref="C49:Y49" si="6">SUM(C3:C48)</f>
        <v>63990</v>
      </c>
      <c r="D49" s="8">
        <f t="shared" si="6"/>
        <v>84061</v>
      </c>
      <c r="E49" s="8">
        <f t="shared" si="6"/>
        <v>78505</v>
      </c>
      <c r="F49" s="8">
        <f t="shared" si="6"/>
        <v>106291</v>
      </c>
      <c r="G49" s="8">
        <f t="shared" si="6"/>
        <v>98321</v>
      </c>
      <c r="H49" s="8">
        <f t="shared" si="6"/>
        <v>88591</v>
      </c>
      <c r="I49" s="8">
        <f t="shared" si="6"/>
        <v>85092</v>
      </c>
      <c r="J49" s="8">
        <f t="shared" si="6"/>
        <v>62773</v>
      </c>
      <c r="K49" s="8">
        <f t="shared" si="6"/>
        <v>75635</v>
      </c>
      <c r="L49" s="8">
        <f t="shared" si="6"/>
        <v>55956</v>
      </c>
      <c r="M49" s="8">
        <f t="shared" si="6"/>
        <v>58802</v>
      </c>
      <c r="N49" s="8">
        <f t="shared" si="6"/>
        <v>42240</v>
      </c>
      <c r="O49" s="8">
        <f t="shared" si="6"/>
        <v>41776</v>
      </c>
      <c r="P49" s="8">
        <f t="shared" si="6"/>
        <v>73778</v>
      </c>
      <c r="Q49" s="8">
        <f t="shared" si="6"/>
        <v>78456</v>
      </c>
      <c r="R49" s="8">
        <f t="shared" si="6"/>
        <v>68634</v>
      </c>
      <c r="S49" s="8">
        <f t="shared" si="6"/>
        <v>56173</v>
      </c>
      <c r="T49" s="8">
        <f t="shared" si="6"/>
        <v>112492</v>
      </c>
      <c r="U49" s="8">
        <f t="shared" si="6"/>
        <v>97274</v>
      </c>
      <c r="V49" s="8">
        <f t="shared" si="6"/>
        <v>99804</v>
      </c>
      <c r="W49" s="8">
        <f t="shared" si="6"/>
        <v>115107</v>
      </c>
      <c r="X49" s="8">
        <f t="shared" si="6"/>
        <v>82966</v>
      </c>
      <c r="Y49" s="17">
        <f t="shared" si="6"/>
        <v>91562</v>
      </c>
      <c r="Z49" s="19">
        <f>SUM(Z3:Z48)</f>
        <v>940218</v>
      </c>
      <c r="AA49" s="20">
        <f>SUM(AA3:AA48)</f>
        <v>940693</v>
      </c>
      <c r="AI49" s="10"/>
    </row>
    <row r="50" spans="1:35" ht="33" customHeight="1">
      <c r="A50" s="7" t="s">
        <v>5</v>
      </c>
      <c r="B50" s="12">
        <v>109706</v>
      </c>
      <c r="C50" s="12">
        <v>96725</v>
      </c>
      <c r="D50" s="11">
        <v>98615</v>
      </c>
      <c r="E50" s="11">
        <v>100408</v>
      </c>
      <c r="F50" s="11">
        <v>100579</v>
      </c>
      <c r="G50" s="11">
        <v>114945</v>
      </c>
      <c r="H50" s="11">
        <v>93502</v>
      </c>
      <c r="I50" s="11">
        <v>101702</v>
      </c>
      <c r="J50" s="12">
        <v>88116</v>
      </c>
      <c r="K50" s="12">
        <v>103642</v>
      </c>
      <c r="L50" s="11">
        <v>83046</v>
      </c>
      <c r="M50" s="11">
        <v>90177</v>
      </c>
      <c r="N50" s="11">
        <v>70741</v>
      </c>
      <c r="O50" s="11">
        <v>75455</v>
      </c>
      <c r="P50" s="11">
        <v>92169</v>
      </c>
      <c r="Q50" s="11">
        <v>92674</v>
      </c>
      <c r="R50" s="11">
        <v>131026</v>
      </c>
      <c r="S50" s="11">
        <v>89536</v>
      </c>
      <c r="T50" s="11">
        <v>106174</v>
      </c>
      <c r="U50" s="11">
        <v>99362</v>
      </c>
      <c r="V50" s="11">
        <f>96781+137</f>
        <v>96918</v>
      </c>
      <c r="W50" s="11">
        <f>120902+163</f>
        <v>121065</v>
      </c>
      <c r="X50" s="11">
        <f>93069+246</f>
        <v>93315</v>
      </c>
      <c r="Y50" s="23">
        <f>111407+197</f>
        <v>111604</v>
      </c>
      <c r="Z50" s="24">
        <f>B50+D50+F50+H50+J50+L50+N50+P50+R50+T50+V50+X50</f>
        <v>1163907</v>
      </c>
      <c r="AA50" s="25">
        <f>C50+E50+G50+I50+K50+M50+O50+Q50+S50+U50+W50+Y50</f>
        <v>1197295</v>
      </c>
    </row>
    <row r="51" spans="1:35" ht="45.75" customHeight="1" thickBot="1">
      <c r="A51" s="7" t="s">
        <v>6</v>
      </c>
      <c r="B51" s="8">
        <f>B50+B49</f>
        <v>172338</v>
      </c>
      <c r="C51" s="8">
        <f t="shared" ref="C51:Y51" si="7">C50+C49</f>
        <v>160715</v>
      </c>
      <c r="D51" s="8">
        <f t="shared" si="7"/>
        <v>182676</v>
      </c>
      <c r="E51" s="8">
        <f t="shared" si="7"/>
        <v>178913</v>
      </c>
      <c r="F51" s="8">
        <f t="shared" si="7"/>
        <v>206870</v>
      </c>
      <c r="G51" s="8">
        <f t="shared" si="7"/>
        <v>213266</v>
      </c>
      <c r="H51" s="8">
        <f t="shared" si="7"/>
        <v>182093</v>
      </c>
      <c r="I51" s="8">
        <f t="shared" si="7"/>
        <v>186794</v>
      </c>
      <c r="J51" s="8">
        <f t="shared" si="7"/>
        <v>150889</v>
      </c>
      <c r="K51" s="8">
        <f t="shared" si="7"/>
        <v>179277</v>
      </c>
      <c r="L51" s="8">
        <f t="shared" si="7"/>
        <v>139002</v>
      </c>
      <c r="M51" s="8">
        <f t="shared" si="7"/>
        <v>148979</v>
      </c>
      <c r="N51" s="8">
        <f t="shared" si="7"/>
        <v>112981</v>
      </c>
      <c r="O51" s="8">
        <f t="shared" si="7"/>
        <v>117231</v>
      </c>
      <c r="P51" s="8">
        <f t="shared" si="7"/>
        <v>165947</v>
      </c>
      <c r="Q51" s="8">
        <f t="shared" si="7"/>
        <v>171130</v>
      </c>
      <c r="R51" s="8">
        <f t="shared" si="7"/>
        <v>199660</v>
      </c>
      <c r="S51" s="8">
        <f t="shared" si="7"/>
        <v>145709</v>
      </c>
      <c r="T51" s="8">
        <f t="shared" si="7"/>
        <v>218666</v>
      </c>
      <c r="U51" s="8">
        <f t="shared" si="7"/>
        <v>196636</v>
      </c>
      <c r="V51" s="8">
        <f t="shared" si="7"/>
        <v>196722</v>
      </c>
      <c r="W51" s="8">
        <f t="shared" si="7"/>
        <v>236172</v>
      </c>
      <c r="X51" s="8">
        <f>X50+X49</f>
        <v>176281</v>
      </c>
      <c r="Y51" s="17">
        <f t="shared" si="7"/>
        <v>203166</v>
      </c>
      <c r="Z51" s="21">
        <f>Z49+Z50</f>
        <v>2104125</v>
      </c>
      <c r="AA51" s="22">
        <f>AA49+AA50</f>
        <v>2137988</v>
      </c>
      <c r="AE51" s="10"/>
    </row>
    <row r="52" spans="1:35">
      <c r="AC52" s="10"/>
    </row>
    <row r="55" spans="1:35">
      <c r="G55" s="10"/>
    </row>
  </sheetData>
  <mergeCells count="14">
    <mergeCell ref="V1:W1"/>
    <mergeCell ref="X1:Y1"/>
    <mergeCell ref="Z1:AA1"/>
    <mergeCell ref="L1:M1"/>
    <mergeCell ref="J1:K1"/>
    <mergeCell ref="T1:U1"/>
    <mergeCell ref="N1:O1"/>
    <mergeCell ref="P1:Q1"/>
    <mergeCell ref="A1:A2"/>
    <mergeCell ref="B1:C1"/>
    <mergeCell ref="D1:E1"/>
    <mergeCell ref="F1:G1"/>
    <mergeCell ref="H1:I1"/>
    <mergeCell ref="R1:S1"/>
  </mergeCells>
  <pageMargins left="0.2" right="0" top="0.5" bottom="0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FY_2017_18 </vt:lpstr>
      <vt:lpstr>'FY_2017_18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NEC</cp:lastModifiedBy>
  <cp:lastPrinted>2017-11-06T12:30:09Z</cp:lastPrinted>
  <dcterms:created xsi:type="dcterms:W3CDTF">2017-07-21T02:49:13Z</dcterms:created>
  <dcterms:modified xsi:type="dcterms:W3CDTF">2018-01-04T06:19:58Z</dcterms:modified>
</cp:coreProperties>
</file>